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<sst xmlns="http://schemas.openxmlformats.org/spreadsheetml/2006/main" count="326" uniqueCount="267">
  <si>
    <t xml:space="preserve">položka </t>
  </si>
  <si>
    <t>názov</t>
  </si>
  <si>
    <t>upravený rozpočet</t>
  </si>
  <si>
    <t>skutočná tvorba</t>
  </si>
  <si>
    <t>rozdiel</t>
  </si>
  <si>
    <t>% plnenia</t>
  </si>
  <si>
    <t>Daň z príjmu FO</t>
  </si>
  <si>
    <t>Daň z príjmu PO</t>
  </si>
  <si>
    <t>Cestná daň</t>
  </si>
  <si>
    <t>Výpis najvýznamnejších položiek bežných príjmov</t>
  </si>
  <si>
    <t>1) prekročenie rozpočtu</t>
  </si>
  <si>
    <t>2) nesplnenie tvorby rozpočtu</t>
  </si>
  <si>
    <t>Daň z pozemkov</t>
  </si>
  <si>
    <t>Daň zo stavieb</t>
  </si>
  <si>
    <t>Poplatok za zber odpadu</t>
  </si>
  <si>
    <t>133xxx</t>
  </si>
  <si>
    <t>212xxx</t>
  </si>
  <si>
    <t>313xxx</t>
  </si>
  <si>
    <t>Bežné príjmy celkom</t>
  </si>
  <si>
    <t>I) Príjmová časť:</t>
  </si>
  <si>
    <t>Výpis najvýznamnejších položiek kapitálových príjmov</t>
  </si>
  <si>
    <t>Kapitálové príjmy</t>
  </si>
  <si>
    <t>Druh dane - poplatku</t>
  </si>
  <si>
    <t>Príjmy za odpady</t>
  </si>
  <si>
    <t>nedoplatky</t>
  </si>
  <si>
    <t>preplatky</t>
  </si>
  <si>
    <t>Daň z nehnuteľnosti</t>
  </si>
  <si>
    <t>Poplatok za psa</t>
  </si>
  <si>
    <t>Poplatok za alkohol</t>
  </si>
  <si>
    <t>Poplatok za ubytov.kapacitu</t>
  </si>
  <si>
    <t>Poplatok za reklamu</t>
  </si>
  <si>
    <t>Poplatok za verejné priestranstvo</t>
  </si>
  <si>
    <t>mesto neeviduje žiadne nedoplatky a preplatky</t>
  </si>
  <si>
    <t>Poplatok zo vstupného</t>
  </si>
  <si>
    <t>Nájomné za pozemky</t>
  </si>
  <si>
    <t>stav na účte 315.03</t>
  </si>
  <si>
    <t>stav na účte 315.01</t>
  </si>
  <si>
    <t>Nájomné za nebytové priestory</t>
  </si>
  <si>
    <t>stav na účte 315.02</t>
  </si>
  <si>
    <t>Nájomné za byty</t>
  </si>
  <si>
    <t>Privatizácia</t>
  </si>
  <si>
    <t>stav na účte 315.04</t>
  </si>
  <si>
    <t>II) Výdavková časť:</t>
  </si>
  <si>
    <t>Výpis najvýznamnejších položiek kapitálových výdavkov</t>
  </si>
  <si>
    <t>rekonštrukcia MŠ</t>
  </si>
  <si>
    <t>Kapitálové výdavky</t>
  </si>
  <si>
    <t>ostatné kapit.výdavky</t>
  </si>
  <si>
    <t>číslo účtu</t>
  </si>
  <si>
    <t>názov účtu</t>
  </si>
  <si>
    <t>013.01</t>
  </si>
  <si>
    <t>softvér</t>
  </si>
  <si>
    <t>014.01</t>
  </si>
  <si>
    <t>oceniteľné práva - projekty</t>
  </si>
  <si>
    <t>018.01</t>
  </si>
  <si>
    <t>021xx</t>
  </si>
  <si>
    <t>budovy a stavby</t>
  </si>
  <si>
    <t>022xx</t>
  </si>
  <si>
    <t>Stroje - prístroje a zariadenia</t>
  </si>
  <si>
    <t>023.60</t>
  </si>
  <si>
    <t>Dopravné prostriedky</t>
  </si>
  <si>
    <t>025.01</t>
  </si>
  <si>
    <t>Trvalé porasty</t>
  </si>
  <si>
    <t>028xx</t>
  </si>
  <si>
    <t>drobný dlhodobý hmot.majet.</t>
  </si>
  <si>
    <t>drobný dlhodobý nehm.majet.</t>
  </si>
  <si>
    <t>031.01</t>
  </si>
  <si>
    <t>pozemky</t>
  </si>
  <si>
    <t>041.01</t>
  </si>
  <si>
    <t>obstaranie dlhodob.nehm.maj.</t>
  </si>
  <si>
    <t>042.01</t>
  </si>
  <si>
    <t>obstaranie dlhodob.hmot.maj.</t>
  </si>
  <si>
    <t>052xx</t>
  </si>
  <si>
    <t>preddavky na dlhodobý maj.</t>
  </si>
  <si>
    <t>061.01</t>
  </si>
  <si>
    <t>vklad do 1. svätojurskej a.s.</t>
  </si>
  <si>
    <t>Ostatný dlhodobý finančný majetok</t>
  </si>
  <si>
    <t>069.02</t>
  </si>
  <si>
    <t>069.03</t>
  </si>
  <si>
    <t>069.05</t>
  </si>
  <si>
    <t>069.07</t>
  </si>
  <si>
    <t>069.08</t>
  </si>
  <si>
    <t>069.10</t>
  </si>
  <si>
    <t>termínovaný vklad</t>
  </si>
  <si>
    <t>akcie BVS a.s.</t>
  </si>
  <si>
    <t>Súčet dlhodobého majetku mesta</t>
  </si>
  <si>
    <t>Oprávky k dlhodobému majetku mesta</t>
  </si>
  <si>
    <t>073.01</t>
  </si>
  <si>
    <t>oprávky k softvéru</t>
  </si>
  <si>
    <t>081.xx</t>
  </si>
  <si>
    <t>oprávky k budovám a stavbám</t>
  </si>
  <si>
    <t>082.xx</t>
  </si>
  <si>
    <t>oprávky k strojom prístrojom</t>
  </si>
  <si>
    <t>083.06</t>
  </si>
  <si>
    <t>oprávky k dopr.prostriedkom</t>
  </si>
  <si>
    <t>088.01</t>
  </si>
  <si>
    <t>oprávky k DDHM</t>
  </si>
  <si>
    <t>Súčet za oprávky k majetku mesta</t>
  </si>
  <si>
    <t>Dlhodobé aktíva mesta celkom</t>
  </si>
  <si>
    <t>Položkovitý rozpis účtu 041, 042, a 052 - Nedokončené investície = Obstaranie dlhodobého majetku</t>
  </si>
  <si>
    <t>názov majetku</t>
  </si>
  <si>
    <t>Obstarávacia cena</t>
  </si>
  <si>
    <t>číslo inventár. karty</t>
  </si>
  <si>
    <t>Projekt Horné predmestie</t>
  </si>
  <si>
    <t>Projekt Dr. Kautza</t>
  </si>
  <si>
    <t>Grantová schéma</t>
  </si>
  <si>
    <t>Súčet za účet 041.01</t>
  </si>
  <si>
    <t>1b</t>
  </si>
  <si>
    <t>Vodovod Pitvory</t>
  </si>
  <si>
    <t>Projekt Bezpečnosť Kraj.cesta</t>
  </si>
  <si>
    <t>Výstavba mesta - projekty</t>
  </si>
  <si>
    <t>Bratislavské záhumenice vodohospodárske úpravy</t>
  </si>
  <si>
    <t>Žabky projekt</t>
  </si>
  <si>
    <t>Betónové schody Malokarpatská ul.</t>
  </si>
  <si>
    <t>Pezinské záhumenice VO</t>
  </si>
  <si>
    <t>Krajinská cesta  rekonštrukcia VO</t>
  </si>
  <si>
    <t>Regulačný plán mesta - projekty</t>
  </si>
  <si>
    <t>Spomalenie dopravy Krajinská cesta - projekt</t>
  </si>
  <si>
    <t>Súčet za účet 042.01</t>
  </si>
  <si>
    <t>Súčet za účet 052</t>
  </si>
  <si>
    <t>Obstaranie dlhodobého majetku mesta celkom (nedokončené investície)</t>
  </si>
  <si>
    <t>Bežné príjmy</t>
  </si>
  <si>
    <t>Bežné výdavky</t>
  </si>
  <si>
    <t>Výsledok z bežného hospodárenia</t>
  </si>
  <si>
    <t>Výsledok z kapitálového hospodárenia</t>
  </si>
  <si>
    <t>Finančné operácia = prevody z rezervného fondu (použitie)</t>
  </si>
  <si>
    <t>Výsledok z finančných operácií</t>
  </si>
  <si>
    <t>Ing. Mariana Fiamová</t>
  </si>
  <si>
    <t>Výpis najvýznamnejších položiek bežných výdavkov</t>
  </si>
  <si>
    <t>mzdové výdavky správy</t>
  </si>
  <si>
    <t>631xxx</t>
  </si>
  <si>
    <t>cestovné výdavky</t>
  </si>
  <si>
    <t>vodné stočné</t>
  </si>
  <si>
    <t>telefón, fax</t>
  </si>
  <si>
    <t>633xxx</t>
  </si>
  <si>
    <t>materiálové náklady</t>
  </si>
  <si>
    <t>634xxx</t>
  </si>
  <si>
    <t>635xxx</t>
  </si>
  <si>
    <t>náklady na údržbu</t>
  </si>
  <si>
    <t>637xxx</t>
  </si>
  <si>
    <t>ostatné výdavky verejnej správy</t>
  </si>
  <si>
    <t xml:space="preserve">Výdavky verejnej správy </t>
  </si>
  <si>
    <t>audítorske služby</t>
  </si>
  <si>
    <t>odmeny hlavný kontrolór</t>
  </si>
  <si>
    <t>Náklady na kontrolu</t>
  </si>
  <si>
    <t>Náklady na matriku</t>
  </si>
  <si>
    <t>Náklady na civilnú ochranu</t>
  </si>
  <si>
    <t>Náklady na cestnú údržbu</t>
  </si>
  <si>
    <t>05.1.0</t>
  </si>
  <si>
    <t>Nakladanie s odpadmi</t>
  </si>
  <si>
    <t>05.2.0</t>
  </si>
  <si>
    <t>05.3.0</t>
  </si>
  <si>
    <t>Znižovanie znečisťovania</t>
  </si>
  <si>
    <t>06.2.0</t>
  </si>
  <si>
    <t>Rozvoj obcí + VPS</t>
  </si>
  <si>
    <t>06.4.0</t>
  </si>
  <si>
    <t>Verejné osvetlenie</t>
  </si>
  <si>
    <t>06.6.0</t>
  </si>
  <si>
    <t>Bývanie a občianska vybaven.</t>
  </si>
  <si>
    <t>08.1.0</t>
  </si>
  <si>
    <t>Transfery športovým organiz.</t>
  </si>
  <si>
    <t>08.2.0.7</t>
  </si>
  <si>
    <t>Údržba hradieb</t>
  </si>
  <si>
    <t>08.2.0.9</t>
  </si>
  <si>
    <t>Ostatné kultúrne služby</t>
  </si>
  <si>
    <t>08.3.0</t>
  </si>
  <si>
    <t>Vysielacie služby - MR</t>
  </si>
  <si>
    <t>08.4.0</t>
  </si>
  <si>
    <t>Náboženské a spoloč.služby</t>
  </si>
  <si>
    <t>08.6.0</t>
  </si>
  <si>
    <t>Štatút cintorína + členské pr.</t>
  </si>
  <si>
    <t>09.1.1.1</t>
  </si>
  <si>
    <t>09.5.0.1</t>
  </si>
  <si>
    <t>Školenia pracovníkov MsÚ</t>
  </si>
  <si>
    <t>09.6.0.1</t>
  </si>
  <si>
    <t>Výdavky na ŠJ</t>
  </si>
  <si>
    <t>10.2.0.1</t>
  </si>
  <si>
    <t>Sociálne služby -dôchodcovia</t>
  </si>
  <si>
    <t>10.2.0.2</t>
  </si>
  <si>
    <t>Ďalšie soc.služby - staroba</t>
  </si>
  <si>
    <t>10.7.0.1</t>
  </si>
  <si>
    <t>Dávka sociálnej pomoci</t>
  </si>
  <si>
    <t>Ďotácia pre ZŠ a ZUŠ zo ŠR</t>
  </si>
  <si>
    <t>04.5.1</t>
  </si>
  <si>
    <t>01.1.2</t>
  </si>
  <si>
    <t>01.3.3</t>
  </si>
  <si>
    <t>03.2.0</t>
  </si>
  <si>
    <t>01.1.1.6</t>
  </si>
  <si>
    <t>Ostatné výdavky parkarov</t>
  </si>
  <si>
    <t>Čistenie mesta spolu</t>
  </si>
  <si>
    <t>Voda - vodné toky</t>
  </si>
  <si>
    <t>Bežné výdavky mesta spolu</t>
  </si>
  <si>
    <t>CELKOVÉ BEŽNÉ VÝDAVKY spolu s mimorozpočtovými výdavkami</t>
  </si>
  <si>
    <t>Ostatné poplatky</t>
  </si>
  <si>
    <t>Príjmy z prenájmu</t>
  </si>
  <si>
    <t>Úroky z domácich vkladov</t>
  </si>
  <si>
    <t>Dotácie zo štátu</t>
  </si>
  <si>
    <t>Ostatné príjmy mesta</t>
  </si>
  <si>
    <t>Predaj pozemkov</t>
  </si>
  <si>
    <t>069.09</t>
  </si>
  <si>
    <t>Poznámky k záverečnému účtu a výročnej správe mesta Svätý Jur za rok 2004</t>
  </si>
  <si>
    <t>I A ) bežné príjmy mesta Svätý Jur v roku 2004</t>
  </si>
  <si>
    <t>Mesto Svätý Jur malo v roku 2004 schválený rozpočet bežných príjmov vo výške 34.665.000 Sk. Rozpočet bol následne upravený na 39.061.000,- Sk a naplnený na 115,98%:  40.186.362,91 Sk. T.j. mesto dosiahlo vyšší príjem o 25.521.362,91 Sk oproti prvotne schválenému rozpočtu.</t>
  </si>
  <si>
    <t>Najväčšie prekročenie bolo pri položkách : dotácie zo štátneho rozpočtu z dôvodu, že návrh rozpočtu na rok 2004 neobsahoval dotáciu na socialne služby, ktorá bola vo výške 2.826.450,- Sk.  Ďalšie prekročenie rozpočtu bolo v podielových daniach a to DzPFO o 817.000,- Sk, DzPPO o 97.509,88 Sk, cestná daň o 324.533,74 Sk , Príjmy z prenájmu o 160.000,- Sk, príjmy z pokút o 57.464,- Sk , príjmy z úrokov o 467.346,- Sk príjmy od nefinančných inštitúcií z dôvodu splatenia dlhu 1.Svätojurskou a.s. boli prekročené o 342.710,- Sk.</t>
  </si>
  <si>
    <t>Nesplnenie tvorby rozpočtu nastalo hlavne pri dani z nehnuteľnosti a to z dôvodu neschválenia VZN o dani z nehnuteľnosti na rok 2004 MsZ. Mesto tak prišlo o príjem vo výške 439.825,- Sk</t>
  </si>
  <si>
    <t>Ďalšie nesplnenie príjmu bolo pri položke 133006 - Daň za ubyt.kapacitu v rekreačných a vzdelávací zariadeniach. Tu Ekonomické oddelenie pri tvorbe rozpočtu počítalo so schálením príslušného VZN o dani za ubytovaciu kapacitu. MsZ však takéto VZN neschválilo, z uvedeného dôvodu nedošlo k tvorbe tejto položky.</t>
  </si>
  <si>
    <t>I B ) kapitálové príjmy mesta Svätý Jur v roku 2004</t>
  </si>
  <si>
    <t>Daň z bytov</t>
  </si>
  <si>
    <t>Ďalšou významnejšou nenaplnenou položkou bola položka č. 133013 - Za zber, a prepravu komunálneho odpoadu. Táto položka nebola naplnená z dôvodu, že MsZ schválilo, aby mesto Svätý Jur nevyberalo od občanov poplatok v  plnej výšku 700,- Sk / občana, ale aby mesto doplatilo 160,- Sk / občana z rezervného fondu.  Ostatné príjmové položky boli naplnené s miernymi odchylkami oproti schválenému rozpočtu.</t>
  </si>
  <si>
    <t xml:space="preserve">Najvýznamnejšou položkou kapitálového príjmu bol od Ministerstva financií na rekonštrukciu budovy ZŠ vo výške 5.350.000,- Sk. </t>
  </si>
  <si>
    <t>Ďalšou významnou položkou bol príjem z fondou EU na vznik Informačného centra vo výške 914.000,- Sk</t>
  </si>
  <si>
    <t xml:space="preserve">Predaj aktív </t>
  </si>
  <si>
    <t>príjmy z EU</t>
  </si>
  <si>
    <t>Príjem na rekonštrukciu ZŠ</t>
  </si>
  <si>
    <t>Dotácia z KŠU pre ZŠ</t>
  </si>
  <si>
    <t>Dotácia pre MŠ Felc</t>
  </si>
  <si>
    <t>Dotácia na rekonštr. ŠK Sv.Jur</t>
  </si>
  <si>
    <t>Rozpis nedoplatkov a preplatkov k 31.12.2004</t>
  </si>
  <si>
    <t>stav k 31.12.2004</t>
  </si>
  <si>
    <t>stav na účte 315</t>
  </si>
  <si>
    <t>Pôžička poskytnutá I. Svätojurskej a.s. bola v roku 2004 splatená v plnej výške</t>
  </si>
  <si>
    <t>II A ) bežné výdavky mesta Svätý Jur v roku 2004</t>
  </si>
  <si>
    <t>II B ) kapitálové výdavky mesta Svätý Jur v roku 2004</t>
  </si>
  <si>
    <t xml:space="preserve">Mesto Svätý Jur malo v roku 2004 schválený rozpočet bežných výdavkov vo výške 23.475.000,- Sk, následne bol upravený na 27.030.000,- Sk z dôvodu prijatých dotácií. T.j. Rozpočet bol naplnený na 92,13 % t.j.  24.904.656,80 Sk. </t>
  </si>
  <si>
    <t>6xxxxx</t>
  </si>
  <si>
    <t>elektrická energia, plyn</t>
  </si>
  <si>
    <t>632002</t>
  </si>
  <si>
    <t>632003</t>
  </si>
  <si>
    <t>náklady na dopravu</t>
  </si>
  <si>
    <t>642015</t>
  </si>
  <si>
    <t>Nemocenské dávky</t>
  </si>
  <si>
    <t>62xxxx</t>
  </si>
  <si>
    <t>poistenie za hlav.kontr.</t>
  </si>
  <si>
    <t>02.2.0</t>
  </si>
  <si>
    <t>Náklady na PO</t>
  </si>
  <si>
    <t>Výdavky na MŠ</t>
  </si>
  <si>
    <t>10.1.2.3.</t>
  </si>
  <si>
    <t>Privilégium - opatrovateľstvo</t>
  </si>
  <si>
    <t>Kód Z 111</t>
  </si>
  <si>
    <t>ostatné prenesené kompet</t>
  </si>
  <si>
    <t>Stav majetku mesta k 31. 12. 2004</t>
  </si>
  <si>
    <t>Rekonštrukcia ŠK</t>
  </si>
  <si>
    <t>Rekonštrukcia ŠK do výšky dotácie</t>
  </si>
  <si>
    <t>Rekonštrukcia ZŠ</t>
  </si>
  <si>
    <t>kopírka</t>
  </si>
  <si>
    <t>autá</t>
  </si>
  <si>
    <t>projekty</t>
  </si>
  <si>
    <t>Rekonštrukcia PZ</t>
  </si>
  <si>
    <t>rekonštrukcie ciest</t>
  </si>
  <si>
    <t>autobus.zástvky</t>
  </si>
  <si>
    <t>kosačky</t>
  </si>
  <si>
    <t>Rekonštrukcia čerp.st.Neštich</t>
  </si>
  <si>
    <t>Rekonštrukcia ZŠ -zdroje mesta</t>
  </si>
  <si>
    <t>zariadenie do ŠJ</t>
  </si>
  <si>
    <t>rekonštrukcia IC - zdroje EU</t>
  </si>
  <si>
    <t>rekonštrukcia IC -zdroje mesta</t>
  </si>
  <si>
    <t>Kapitálový rozpočet vo výdavkovej časti nie je naplnený z dôvodu presunu rekonštrukcie ZŠ a budovy Informačného centra do roku 2005. Až v tom roku sa objavia výdavky na strane spoluúčasti mesta. Výdavky hradené zo zdrojov štátu, či EU sú odčerpané z dôvodu ich presunu na depozitné účty. Ďalej mesto ušetrilo kapitálové výdavky i z dôvodu, že autobusové zástavky sme hradili iba z časti, nakoľko nám ich v rámci reklamy darovala reklamná spoločnosť AD SUN, s.r.o..</t>
  </si>
  <si>
    <t xml:space="preserve">Nebola zrealizovaná ani rekonštrukcia plynu v MŠ Pezinská, nakoľko sa očakáva odsťahovanie súčasných nájomníkov a následne sa bude uvažovať s iným využitím priestorov. </t>
  </si>
  <si>
    <t>stav k 1.1.2004</t>
  </si>
  <si>
    <t>074.01</t>
  </si>
  <si>
    <t>oprávky k PD</t>
  </si>
  <si>
    <t>Výsledok hospodárenia mesta Svätý Jur za rok 2004</t>
  </si>
  <si>
    <t>Vo Svätom Jure, 18. 2. 2005</t>
  </si>
  <si>
    <t>prednostka MsÚ</t>
  </si>
  <si>
    <t>Rekonštrukcia IC (Turna bar)</t>
  </si>
  <si>
    <t>Výkup pozemkov Horné Predmestie</t>
  </si>
  <si>
    <t>Autobusová zástavka</t>
  </si>
  <si>
    <t>Výsledok hospodárenia mesta za rok 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</si>
</sst>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4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dotted"/>
      <top style="hair"/>
      <bottom style="dotted"/>
    </border>
    <border>
      <left style="dotted"/>
      <right style="dotted"/>
      <top style="hair"/>
      <bottom style="dotted"/>
    </border>
    <border>
      <left style="dotted"/>
      <right style="hair"/>
      <top style="hair"/>
      <bottom style="dotted"/>
    </border>
    <border>
      <left style="hair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hair"/>
      <top style="dotted"/>
      <bottom style="dotted"/>
    </border>
    <border>
      <left style="hair"/>
      <right style="dotted"/>
      <top style="dotted"/>
      <bottom style="hair"/>
    </border>
    <border>
      <left style="dotted"/>
      <right style="dotted"/>
      <top style="dotted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hair"/>
      <top>
        <color indexed="63"/>
      </top>
      <bottom style="dotted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dotted"/>
      <top>
        <color indexed="63"/>
      </top>
      <bottom style="dotted"/>
    </border>
    <border>
      <left>
        <color indexed="63"/>
      </left>
      <right style="dotted"/>
      <top style="hair"/>
      <bottom style="dotted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4" fontId="11" fillId="0" borderId="12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4" fontId="3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4" fontId="9" fillId="0" borderId="17" xfId="0" applyNumberFormat="1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49" fontId="0" fillId="0" borderId="2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/>
    </xf>
    <xf numFmtId="4" fontId="9" fillId="0" borderId="2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0" fontId="0" fillId="0" borderId="28" xfId="0" applyBorder="1" applyAlignment="1">
      <alignment horizontal="left"/>
    </xf>
    <xf numFmtId="4" fontId="0" fillId="0" borderId="29" xfId="0" applyNumberFormat="1" applyBorder="1" applyAlignment="1">
      <alignment/>
    </xf>
    <xf numFmtId="4" fontId="9" fillId="0" borderId="30" xfId="0" applyNumberFormat="1" applyFont="1" applyBorder="1" applyAlignment="1">
      <alignment/>
    </xf>
    <xf numFmtId="49" fontId="0" fillId="0" borderId="20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0" fillId="0" borderId="28" xfId="0" applyNumberFormat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3" fillId="0" borderId="31" xfId="0" applyFont="1" applyFill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7" fillId="1" borderId="12" xfId="0" applyFont="1" applyFill="1" applyBorder="1" applyAlignment="1">
      <alignment/>
    </xf>
    <xf numFmtId="0" fontId="7" fillId="1" borderId="13" xfId="0" applyFont="1" applyFill="1" applyBorder="1" applyAlignment="1">
      <alignment/>
    </xf>
    <xf numFmtId="4" fontId="7" fillId="1" borderId="13" xfId="0" applyNumberFormat="1" applyFont="1" applyFill="1" applyBorder="1" applyAlignment="1">
      <alignment/>
    </xf>
    <xf numFmtId="49" fontId="0" fillId="0" borderId="1" xfId="0" applyNumberFormat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6" xfId="0" applyFill="1" applyBorder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4" fontId="1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7" fillId="1" borderId="0" xfId="0" applyFont="1" applyFill="1" applyAlignment="1">
      <alignment horizontal="center" wrapText="1"/>
    </xf>
    <xf numFmtId="0" fontId="12" fillId="1" borderId="0" xfId="0" applyFont="1" applyFill="1" applyAlignment="1">
      <alignment horizontal="center" wrapText="1"/>
    </xf>
    <xf numFmtId="4" fontId="9" fillId="0" borderId="15" xfId="0" applyNumberFormat="1" applyFont="1" applyBorder="1" applyAlignment="1">
      <alignment/>
    </xf>
    <xf numFmtId="4" fontId="7" fillId="1" borderId="12" xfId="0" applyNumberFormat="1" applyFont="1" applyFill="1" applyBorder="1" applyAlignment="1">
      <alignment/>
    </xf>
    <xf numFmtId="0" fontId="0" fillId="1" borderId="14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6"/>
  <sheetViews>
    <sheetView tabSelected="1" workbookViewId="0" topLeftCell="A256">
      <selection activeCell="B275" sqref="B275"/>
    </sheetView>
  </sheetViews>
  <sheetFormatPr defaultColWidth="9.140625" defaultRowHeight="12.75"/>
  <cols>
    <col min="2" max="2" width="25.28125" style="0" customWidth="1"/>
    <col min="3" max="4" width="16.7109375" style="0" customWidth="1"/>
    <col min="5" max="5" width="15.140625" style="0" customWidth="1"/>
    <col min="6" max="6" width="9.00390625" style="0" customWidth="1"/>
  </cols>
  <sheetData>
    <row r="1" spans="1:6" ht="57.75" customHeight="1">
      <c r="A1" s="111" t="s">
        <v>199</v>
      </c>
      <c r="B1" s="112"/>
      <c r="C1" s="112"/>
      <c r="D1" s="112"/>
      <c r="E1" s="112"/>
      <c r="F1" s="112"/>
    </row>
    <row r="2" spans="1:6" ht="30" customHeight="1">
      <c r="A2" s="81"/>
      <c r="B2" s="82"/>
      <c r="C2" s="82"/>
      <c r="D2" s="82"/>
      <c r="E2" s="82"/>
      <c r="F2" s="82"/>
    </row>
    <row r="3" ht="34.5" customHeight="1">
      <c r="A3" s="7" t="s">
        <v>19</v>
      </c>
    </row>
    <row r="4" ht="18">
      <c r="A4" s="6" t="s">
        <v>200</v>
      </c>
    </row>
    <row r="5" ht="18">
      <c r="A5" s="6"/>
    </row>
    <row r="6" spans="1:6" ht="41.25" customHeight="1">
      <c r="A6" s="116" t="s">
        <v>201</v>
      </c>
      <c r="B6" s="116"/>
      <c r="C6" s="116"/>
      <c r="D6" s="116"/>
      <c r="E6" s="116"/>
      <c r="F6" s="116"/>
    </row>
    <row r="7" spans="1:6" ht="17.25" customHeight="1">
      <c r="A7" s="2"/>
      <c r="B7" s="2"/>
      <c r="C7" s="2"/>
      <c r="D7" s="2"/>
      <c r="E7" s="2"/>
      <c r="F7" s="2"/>
    </row>
    <row r="8" ht="12.75">
      <c r="A8" s="80" t="s">
        <v>10</v>
      </c>
    </row>
    <row r="9" spans="1:6" ht="88.5" customHeight="1">
      <c r="A9" s="115" t="s">
        <v>202</v>
      </c>
      <c r="B9" s="115"/>
      <c r="C9" s="115"/>
      <c r="D9" s="115"/>
      <c r="E9" s="115"/>
      <c r="F9" s="115"/>
    </row>
    <row r="10" spans="1:6" ht="6" customHeight="1">
      <c r="A10" s="115"/>
      <c r="B10" s="115"/>
      <c r="C10" s="115"/>
      <c r="D10" s="115"/>
      <c r="E10" s="115"/>
      <c r="F10" s="115"/>
    </row>
    <row r="11" spans="1:6" ht="30.75" customHeight="1">
      <c r="A11" s="117" t="s">
        <v>11</v>
      </c>
      <c r="B11" s="117"/>
      <c r="C11" s="117"/>
      <c r="D11" s="117"/>
      <c r="E11" s="117"/>
      <c r="F11" s="117"/>
    </row>
    <row r="12" spans="1:6" ht="30" customHeight="1">
      <c r="A12" s="115" t="s">
        <v>203</v>
      </c>
      <c r="B12" s="115"/>
      <c r="C12" s="115"/>
      <c r="D12" s="115"/>
      <c r="E12" s="115"/>
      <c r="F12" s="115"/>
    </row>
    <row r="13" spans="1:6" ht="39.75" customHeight="1">
      <c r="A13" s="118" t="s">
        <v>204</v>
      </c>
      <c r="B13" s="118"/>
      <c r="C13" s="118"/>
      <c r="D13" s="118"/>
      <c r="E13" s="118"/>
      <c r="F13" s="118"/>
    </row>
    <row r="14" spans="1:6" ht="57.75" customHeight="1">
      <c r="A14" s="115" t="s">
        <v>207</v>
      </c>
      <c r="B14" s="115"/>
      <c r="C14" s="115"/>
      <c r="D14" s="115"/>
      <c r="E14" s="115"/>
      <c r="F14" s="115"/>
    </row>
    <row r="15" spans="1:6" ht="20.25" customHeight="1">
      <c r="A15" s="2"/>
      <c r="B15" s="2"/>
      <c r="C15" s="2"/>
      <c r="D15" s="2"/>
      <c r="E15" s="2"/>
      <c r="F15" s="2"/>
    </row>
    <row r="16" ht="15.75">
      <c r="A16" s="1" t="s">
        <v>9</v>
      </c>
    </row>
    <row r="17" ht="15.75">
      <c r="A17" s="1"/>
    </row>
    <row r="18" spans="1:6" ht="12.75">
      <c r="A18" s="9" t="s">
        <v>0</v>
      </c>
      <c r="B18" s="9" t="s">
        <v>1</v>
      </c>
      <c r="C18" s="9" t="s">
        <v>2</v>
      </c>
      <c r="D18" s="9" t="s">
        <v>3</v>
      </c>
      <c r="E18" s="9" t="s">
        <v>4</v>
      </c>
      <c r="F18" s="10" t="s">
        <v>5</v>
      </c>
    </row>
    <row r="19" spans="1:6" ht="12.75">
      <c r="A19" s="11">
        <v>111001</v>
      </c>
      <c r="B19" s="12" t="s">
        <v>6</v>
      </c>
      <c r="C19" s="13">
        <v>6600000</v>
      </c>
      <c r="D19" s="13">
        <v>7417054.74</v>
      </c>
      <c r="E19" s="13">
        <f>+D19-C19</f>
        <v>817054.7400000002</v>
      </c>
      <c r="F19" s="14">
        <f>+D19/C19*100</f>
        <v>112.37961727272727</v>
      </c>
    </row>
    <row r="20" spans="1:6" ht="12.75">
      <c r="A20" s="15">
        <v>112001</v>
      </c>
      <c r="B20" s="16" t="s">
        <v>7</v>
      </c>
      <c r="C20" s="17">
        <v>1400000</v>
      </c>
      <c r="D20" s="17">
        <v>1497509.88</v>
      </c>
      <c r="E20" s="17">
        <f aca="true" t="shared" si="0" ref="E20:E31">+D20-C20</f>
        <v>97509.87999999989</v>
      </c>
      <c r="F20" s="18">
        <f aca="true" t="shared" si="1" ref="F20:F31">+D20/C20*100</f>
        <v>106.96499142857141</v>
      </c>
    </row>
    <row r="21" spans="1:6" ht="12.75">
      <c r="A21" s="15">
        <v>134002</v>
      </c>
      <c r="B21" s="16" t="s">
        <v>8</v>
      </c>
      <c r="C21" s="17">
        <v>1000000</v>
      </c>
      <c r="D21" s="17">
        <v>1324533.74</v>
      </c>
      <c r="E21" s="17">
        <f t="shared" si="0"/>
        <v>324533.74</v>
      </c>
      <c r="F21" s="18">
        <f t="shared" si="1"/>
        <v>132.453374</v>
      </c>
    </row>
    <row r="22" spans="1:6" ht="12.75">
      <c r="A22" s="15">
        <v>121001</v>
      </c>
      <c r="B22" s="16" t="s">
        <v>12</v>
      </c>
      <c r="C22" s="17">
        <v>800000</v>
      </c>
      <c r="D22" s="17">
        <v>774533.41</v>
      </c>
      <c r="E22" s="17">
        <f t="shared" si="0"/>
        <v>-25466.589999999967</v>
      </c>
      <c r="F22" s="18">
        <f t="shared" si="1"/>
        <v>96.81667625</v>
      </c>
    </row>
    <row r="23" spans="1:6" ht="12.75">
      <c r="A23" s="15">
        <v>121002</v>
      </c>
      <c r="B23" s="16" t="s">
        <v>13</v>
      </c>
      <c r="C23" s="17">
        <v>1000000</v>
      </c>
      <c r="D23" s="17">
        <v>611797.89</v>
      </c>
      <c r="E23" s="17">
        <f t="shared" si="0"/>
        <v>-388202.11</v>
      </c>
      <c r="F23" s="18">
        <f t="shared" si="1"/>
        <v>61.17978900000001</v>
      </c>
    </row>
    <row r="24" spans="1:6" ht="12.75">
      <c r="A24" s="15">
        <v>121003</v>
      </c>
      <c r="B24" s="16" t="s">
        <v>206</v>
      </c>
      <c r="C24" s="17">
        <v>50000</v>
      </c>
      <c r="D24" s="17">
        <v>23843.7</v>
      </c>
      <c r="E24" s="17">
        <f t="shared" si="0"/>
        <v>-26156.3</v>
      </c>
      <c r="F24" s="18">
        <f t="shared" si="1"/>
        <v>47.687400000000004</v>
      </c>
    </row>
    <row r="25" spans="1:6" ht="12.75">
      <c r="A25" s="15">
        <v>133013</v>
      </c>
      <c r="B25" s="19" t="s">
        <v>14</v>
      </c>
      <c r="C25" s="17">
        <v>3750000</v>
      </c>
      <c r="D25" s="17">
        <v>2815594.6</v>
      </c>
      <c r="E25" s="17">
        <f t="shared" si="0"/>
        <v>-934405.3999999999</v>
      </c>
      <c r="F25" s="18">
        <f t="shared" si="1"/>
        <v>75.08252266666668</v>
      </c>
    </row>
    <row r="26" spans="1:6" ht="12.75">
      <c r="A26" s="15" t="s">
        <v>15</v>
      </c>
      <c r="B26" s="16" t="s">
        <v>192</v>
      </c>
      <c r="C26" s="17">
        <v>477000</v>
      </c>
      <c r="D26" s="17">
        <v>488015.3</v>
      </c>
      <c r="E26" s="17">
        <f t="shared" si="0"/>
        <v>11015.299999999988</v>
      </c>
      <c r="F26" s="18">
        <f t="shared" si="1"/>
        <v>102.30928721174004</v>
      </c>
    </row>
    <row r="27" spans="1:6" ht="12.75">
      <c r="A27" s="15" t="s">
        <v>16</v>
      </c>
      <c r="B27" s="16" t="s">
        <v>193</v>
      </c>
      <c r="C27" s="17">
        <v>1960000</v>
      </c>
      <c r="D27" s="17">
        <v>2169586.9</v>
      </c>
      <c r="E27" s="17">
        <f t="shared" si="0"/>
        <v>209586.8999999999</v>
      </c>
      <c r="F27" s="18">
        <f t="shared" si="1"/>
        <v>110.69320918367347</v>
      </c>
    </row>
    <row r="28" spans="1:6" ht="12.75">
      <c r="A28" s="15">
        <v>242</v>
      </c>
      <c r="B28" s="16" t="s">
        <v>194</v>
      </c>
      <c r="C28" s="17">
        <v>380000</v>
      </c>
      <c r="D28" s="17">
        <v>846529.15</v>
      </c>
      <c r="E28" s="17">
        <f t="shared" si="0"/>
        <v>466529.15</v>
      </c>
      <c r="F28" s="18">
        <f t="shared" si="1"/>
        <v>222.77082894736844</v>
      </c>
    </row>
    <row r="29" spans="1:6" ht="12.75">
      <c r="A29" s="15" t="s">
        <v>17</v>
      </c>
      <c r="B29" s="16" t="s">
        <v>195</v>
      </c>
      <c r="C29" s="17">
        <v>21288000</v>
      </c>
      <c r="D29" s="17">
        <v>21288034</v>
      </c>
      <c r="E29" s="17">
        <f t="shared" si="0"/>
        <v>34</v>
      </c>
      <c r="F29" s="18">
        <f t="shared" si="1"/>
        <v>100.00015971439309</v>
      </c>
    </row>
    <row r="30" spans="1:6" ht="13.5" thickBot="1">
      <c r="A30" s="20"/>
      <c r="B30" s="21" t="s">
        <v>196</v>
      </c>
      <c r="C30" s="22">
        <f>+C31-C19-C20-C21-C22-C23-C24-C25-C26-C27-C28-C29</f>
        <v>356000</v>
      </c>
      <c r="D30" s="22">
        <f>+D31-D19-D20-D21-D22-D23-D24-D25-D26-D27-D28-D29</f>
        <v>929329.5999999978</v>
      </c>
      <c r="E30" s="22">
        <f t="shared" si="0"/>
        <v>573329.5999999978</v>
      </c>
      <c r="F30" s="23">
        <f t="shared" si="1"/>
        <v>261.04764044943755</v>
      </c>
    </row>
    <row r="31" spans="2:6" s="83" customFormat="1" ht="17.25" customHeight="1" thickBot="1">
      <c r="B31" s="87" t="s">
        <v>18</v>
      </c>
      <c r="C31" s="88">
        <v>39061000</v>
      </c>
      <c r="D31" s="88">
        <v>40186362.91</v>
      </c>
      <c r="E31" s="88">
        <f t="shared" si="0"/>
        <v>1125362.9099999964</v>
      </c>
      <c r="F31" s="89">
        <f t="shared" si="1"/>
        <v>102.88103968152376</v>
      </c>
    </row>
    <row r="32" spans="1:6" ht="12.75">
      <c r="A32" s="5"/>
      <c r="C32" s="3"/>
      <c r="D32" s="3"/>
      <c r="E32" s="3"/>
      <c r="F32" s="3"/>
    </row>
    <row r="33" spans="1:6" ht="18" customHeight="1">
      <c r="A33" s="5"/>
      <c r="C33" s="3"/>
      <c r="D33" s="3"/>
      <c r="E33" s="3"/>
      <c r="F33" s="3"/>
    </row>
    <row r="34" spans="1:6" ht="18">
      <c r="A34" s="6" t="s">
        <v>205</v>
      </c>
      <c r="E34" s="3"/>
      <c r="F34" s="3"/>
    </row>
    <row r="35" spans="1:6" ht="12.75">
      <c r="A35" s="5"/>
      <c r="E35" s="3"/>
      <c r="F35" s="3"/>
    </row>
    <row r="36" spans="1:6" ht="26.25" customHeight="1">
      <c r="A36" s="115" t="s">
        <v>208</v>
      </c>
      <c r="B36" s="115"/>
      <c r="C36" s="115"/>
      <c r="D36" s="115"/>
      <c r="E36" s="115"/>
      <c r="F36" s="115"/>
    </row>
    <row r="37" spans="1:6" ht="24.75" customHeight="1">
      <c r="A37" s="115" t="s">
        <v>209</v>
      </c>
      <c r="B37" s="115"/>
      <c r="C37" s="115"/>
      <c r="D37" s="115"/>
      <c r="E37" s="115"/>
      <c r="F37" s="115"/>
    </row>
    <row r="38" spans="1:6" ht="12.75">
      <c r="A38" s="5"/>
      <c r="F38" s="3"/>
    </row>
    <row r="39" ht="15.75">
      <c r="A39" s="1" t="s">
        <v>20</v>
      </c>
    </row>
    <row r="40" ht="15.75">
      <c r="A40" s="1"/>
    </row>
    <row r="41" spans="1:6" ht="12.75">
      <c r="A41" s="9" t="s">
        <v>0</v>
      </c>
      <c r="B41" s="9" t="s">
        <v>1</v>
      </c>
      <c r="C41" s="9" t="s">
        <v>2</v>
      </c>
      <c r="D41" s="9" t="s">
        <v>3</v>
      </c>
      <c r="E41" s="9" t="s">
        <v>4</v>
      </c>
      <c r="F41" s="10" t="s">
        <v>5</v>
      </c>
    </row>
    <row r="42" spans="1:6" ht="12.75">
      <c r="A42" s="11">
        <v>231</v>
      </c>
      <c r="B42" s="12" t="s">
        <v>210</v>
      </c>
      <c r="C42" s="13">
        <v>500000</v>
      </c>
      <c r="D42" s="13">
        <v>472042</v>
      </c>
      <c r="E42" s="13">
        <f aca="true" t="shared" si="2" ref="E42:E48">+D42-C42</f>
        <v>-27958</v>
      </c>
      <c r="F42" s="14">
        <f aca="true" t="shared" si="3" ref="F42:F49">+D42/C42*100</f>
        <v>94.4084</v>
      </c>
    </row>
    <row r="43" spans="1:6" ht="12.75">
      <c r="A43" s="15">
        <v>233</v>
      </c>
      <c r="B43" s="16" t="s">
        <v>197</v>
      </c>
      <c r="C43" s="17">
        <v>4400000</v>
      </c>
      <c r="D43" s="17">
        <v>4165280.5</v>
      </c>
      <c r="E43" s="17">
        <f t="shared" si="2"/>
        <v>-234719.5</v>
      </c>
      <c r="F43" s="18">
        <f t="shared" si="3"/>
        <v>94.66546590909091</v>
      </c>
    </row>
    <row r="44" spans="1:6" ht="12.75">
      <c r="A44" s="15">
        <v>341</v>
      </c>
      <c r="B44" s="16" t="s">
        <v>211</v>
      </c>
      <c r="C44" s="17">
        <v>914000</v>
      </c>
      <c r="D44" s="17">
        <v>914058.54</v>
      </c>
      <c r="E44" s="17">
        <f t="shared" si="2"/>
        <v>58.54000000003725</v>
      </c>
      <c r="F44" s="18">
        <f t="shared" si="3"/>
        <v>100.00640481400438</v>
      </c>
    </row>
    <row r="45" spans="1:6" ht="12.75">
      <c r="A45" s="15">
        <v>323001</v>
      </c>
      <c r="B45" s="16" t="s">
        <v>212</v>
      </c>
      <c r="C45" s="17">
        <v>5350000</v>
      </c>
      <c r="D45" s="17">
        <v>5350000</v>
      </c>
      <c r="E45" s="17">
        <f t="shared" si="2"/>
        <v>0</v>
      </c>
      <c r="F45" s="18">
        <f t="shared" si="3"/>
        <v>100</v>
      </c>
    </row>
    <row r="46" spans="1:6" ht="12.75">
      <c r="A46" s="15">
        <v>323001</v>
      </c>
      <c r="B46" s="21" t="s">
        <v>213</v>
      </c>
      <c r="C46" s="22">
        <v>287000</v>
      </c>
      <c r="D46" s="22">
        <v>287000</v>
      </c>
      <c r="E46" s="22">
        <f t="shared" si="2"/>
        <v>0</v>
      </c>
      <c r="F46" s="23">
        <f t="shared" si="3"/>
        <v>100</v>
      </c>
    </row>
    <row r="47" spans="1:6" ht="12.75">
      <c r="A47" s="15">
        <v>323001</v>
      </c>
      <c r="B47" s="21" t="s">
        <v>214</v>
      </c>
      <c r="C47" s="22">
        <v>200000</v>
      </c>
      <c r="D47" s="22">
        <v>200000</v>
      </c>
      <c r="E47" s="22">
        <f t="shared" si="2"/>
        <v>0</v>
      </c>
      <c r="F47" s="23">
        <f t="shared" si="3"/>
        <v>100</v>
      </c>
    </row>
    <row r="48" spans="1:6" ht="13.5" thickBot="1">
      <c r="A48" s="15">
        <v>323001</v>
      </c>
      <c r="B48" s="21" t="s">
        <v>215</v>
      </c>
      <c r="C48" s="22">
        <v>200000</v>
      </c>
      <c r="D48" s="22">
        <v>200000</v>
      </c>
      <c r="E48" s="22">
        <f t="shared" si="2"/>
        <v>0</v>
      </c>
      <c r="F48" s="23">
        <f t="shared" si="3"/>
        <v>100</v>
      </c>
    </row>
    <row r="49" spans="2:6" s="83" customFormat="1" ht="17.25" customHeight="1" thickBot="1">
      <c r="B49" s="84" t="s">
        <v>21</v>
      </c>
      <c r="C49" s="85">
        <f>SUM(C42:C48)</f>
        <v>11851000</v>
      </c>
      <c r="D49" s="85">
        <f>SUM(D42:D48)</f>
        <v>11588381.04</v>
      </c>
      <c r="E49" s="85">
        <f>SUM(E42:E48)</f>
        <v>-262618.95999999996</v>
      </c>
      <c r="F49" s="86">
        <f t="shared" si="3"/>
        <v>97.7839932495148</v>
      </c>
    </row>
    <row r="50" ht="12.75">
      <c r="A50" s="5"/>
    </row>
    <row r="51" ht="12.75">
      <c r="A51" s="5"/>
    </row>
    <row r="52" spans="1:6" ht="19.5" customHeight="1">
      <c r="A52" s="114" t="s">
        <v>216</v>
      </c>
      <c r="B52" s="112"/>
      <c r="C52" s="112"/>
      <c r="D52" s="112"/>
      <c r="E52" s="82"/>
      <c r="F52" s="82"/>
    </row>
    <row r="53" ht="12.75">
      <c r="A53" s="5"/>
    </row>
    <row r="54" spans="1:4" ht="12.75">
      <c r="A54" s="90" t="s">
        <v>22</v>
      </c>
      <c r="B54" s="4"/>
      <c r="C54" s="4"/>
      <c r="D54" s="91" t="s">
        <v>217</v>
      </c>
    </row>
    <row r="55" ht="3.75" customHeight="1">
      <c r="A55" s="5"/>
    </row>
    <row r="56" spans="1:4" ht="12.75">
      <c r="A56" s="5" t="s">
        <v>23</v>
      </c>
      <c r="C56" t="s">
        <v>24</v>
      </c>
      <c r="D56" s="3">
        <v>386460.5</v>
      </c>
    </row>
    <row r="57" spans="1:4" ht="12.75">
      <c r="A57" s="5"/>
      <c r="C57" t="s">
        <v>25</v>
      </c>
      <c r="D57" s="3">
        <v>-15779.2</v>
      </c>
    </row>
    <row r="58" spans="1:4" ht="12.75">
      <c r="A58" s="5"/>
      <c r="C58" t="s">
        <v>218</v>
      </c>
      <c r="D58" s="3">
        <f>SUM(D56:D57)</f>
        <v>370681.3</v>
      </c>
    </row>
    <row r="59" spans="1:4" ht="12.75">
      <c r="A59" s="5"/>
      <c r="D59" s="3"/>
    </row>
    <row r="60" spans="1:4" ht="12.75">
      <c r="A60" s="5" t="s">
        <v>26</v>
      </c>
      <c r="C60" t="s">
        <v>24</v>
      </c>
      <c r="D60" s="3">
        <v>104778.1</v>
      </c>
    </row>
    <row r="61" spans="1:4" ht="12.75">
      <c r="A61" s="5"/>
      <c r="C61" t="s">
        <v>25</v>
      </c>
      <c r="D61" s="3">
        <v>-12824</v>
      </c>
    </row>
    <row r="62" spans="1:4" ht="12.75">
      <c r="A62" s="5"/>
      <c r="C62" t="s">
        <v>218</v>
      </c>
      <c r="D62" s="3">
        <f>SUM(D60:D61)</f>
        <v>91954.1</v>
      </c>
    </row>
    <row r="63" spans="1:4" ht="12.75">
      <c r="A63" s="5"/>
      <c r="D63" s="3"/>
    </row>
    <row r="64" spans="1:4" ht="12.75">
      <c r="A64" s="5" t="s">
        <v>27</v>
      </c>
      <c r="C64" t="s">
        <v>24</v>
      </c>
      <c r="D64" s="3">
        <v>4688</v>
      </c>
    </row>
    <row r="65" spans="1:4" ht="12.75">
      <c r="A65" s="5"/>
      <c r="C65" t="s">
        <v>25</v>
      </c>
      <c r="D65" s="3">
        <v>-625</v>
      </c>
    </row>
    <row r="66" spans="1:4" ht="12.75">
      <c r="A66" s="5"/>
      <c r="C66" t="s">
        <v>218</v>
      </c>
      <c r="D66" s="3">
        <f>SUM(D64:D65)</f>
        <v>4063</v>
      </c>
    </row>
    <row r="67" spans="1:4" ht="12.75">
      <c r="A67" s="5"/>
      <c r="D67" s="3"/>
    </row>
    <row r="68" spans="1:4" ht="12.75">
      <c r="A68" s="5" t="s">
        <v>28</v>
      </c>
      <c r="C68" t="s">
        <v>24</v>
      </c>
      <c r="D68" s="3">
        <v>74401</v>
      </c>
    </row>
    <row r="69" spans="1:4" ht="12.75">
      <c r="A69" s="5"/>
      <c r="C69" t="s">
        <v>25</v>
      </c>
      <c r="D69" s="3">
        <v>-981.4</v>
      </c>
    </row>
    <row r="70" spans="1:4" ht="12.75">
      <c r="A70" s="5"/>
      <c r="C70" t="s">
        <v>218</v>
      </c>
      <c r="D70" s="3">
        <f>SUM(D68:D69)</f>
        <v>73419.6</v>
      </c>
    </row>
    <row r="71" spans="1:4" ht="12.75">
      <c r="A71" s="5"/>
      <c r="D71" s="3"/>
    </row>
    <row r="72" spans="1:4" ht="12.75">
      <c r="A72" s="5" t="s">
        <v>29</v>
      </c>
      <c r="C72" t="s">
        <v>24</v>
      </c>
      <c r="D72" s="3">
        <v>0</v>
      </c>
    </row>
    <row r="73" spans="1:4" ht="12.75">
      <c r="A73" s="5"/>
      <c r="C73" t="s">
        <v>25</v>
      </c>
      <c r="D73" s="3">
        <v>0</v>
      </c>
    </row>
    <row r="74" spans="1:4" ht="12.75">
      <c r="A74" s="5"/>
      <c r="C74" t="s">
        <v>218</v>
      </c>
      <c r="D74" s="3">
        <v>0</v>
      </c>
    </row>
    <row r="75" spans="1:4" ht="12.75">
      <c r="A75" s="5"/>
      <c r="D75" s="3"/>
    </row>
    <row r="76" spans="1:4" ht="12.75">
      <c r="A76" s="5" t="s">
        <v>30</v>
      </c>
      <c r="C76" t="s">
        <v>24</v>
      </c>
      <c r="D76" s="3">
        <v>0</v>
      </c>
    </row>
    <row r="77" spans="1:4" ht="12.75">
      <c r="A77" s="5"/>
      <c r="C77" t="s">
        <v>25</v>
      </c>
      <c r="D77" s="3">
        <v>0</v>
      </c>
    </row>
    <row r="78" spans="1:4" ht="12.75">
      <c r="A78" s="5"/>
      <c r="C78" t="s">
        <v>218</v>
      </c>
      <c r="D78" s="3">
        <f>SUM(D76:D77)</f>
        <v>0</v>
      </c>
    </row>
    <row r="79" spans="1:4" ht="12.75">
      <c r="A79" s="5"/>
      <c r="D79" s="3"/>
    </row>
    <row r="80" spans="1:4" ht="12.75">
      <c r="A80" s="5" t="s">
        <v>31</v>
      </c>
      <c r="D80" s="3"/>
    </row>
    <row r="81" spans="1:4" ht="12.75">
      <c r="A81" s="5"/>
      <c r="C81" t="s">
        <v>32</v>
      </c>
      <c r="D81" s="3"/>
    </row>
    <row r="82" spans="1:4" ht="7.5" customHeight="1">
      <c r="A82" s="5"/>
      <c r="D82" s="3"/>
    </row>
    <row r="83" spans="1:4" ht="12.75">
      <c r="A83" s="5" t="s">
        <v>33</v>
      </c>
      <c r="D83" s="3"/>
    </row>
    <row r="84" spans="1:4" ht="12.75">
      <c r="A84" s="5"/>
      <c r="C84" t="s">
        <v>32</v>
      </c>
      <c r="D84" s="3"/>
    </row>
    <row r="85" spans="1:4" ht="12.75">
      <c r="A85" s="5"/>
      <c r="D85" s="3"/>
    </row>
    <row r="86" spans="1:4" ht="12.75">
      <c r="A86" s="5" t="s">
        <v>34</v>
      </c>
      <c r="C86" t="s">
        <v>24</v>
      </c>
      <c r="D86" s="3">
        <v>106926.83</v>
      </c>
    </row>
    <row r="87" spans="1:4" ht="12.75">
      <c r="A87" s="5"/>
      <c r="C87" t="s">
        <v>25</v>
      </c>
      <c r="D87" s="3">
        <v>-11947</v>
      </c>
    </row>
    <row r="88" spans="1:4" ht="12.75">
      <c r="A88" s="5"/>
      <c r="C88" t="s">
        <v>36</v>
      </c>
      <c r="D88" s="3">
        <f>SUM(D86:D87)</f>
        <v>94979.83</v>
      </c>
    </row>
    <row r="89" spans="1:4" ht="12.75">
      <c r="A89" s="5"/>
      <c r="D89" s="3"/>
    </row>
    <row r="90" spans="1:4" ht="12.75">
      <c r="A90" s="5" t="s">
        <v>37</v>
      </c>
      <c r="C90" t="s">
        <v>24</v>
      </c>
      <c r="D90" s="3">
        <v>342511</v>
      </c>
    </row>
    <row r="91" spans="1:4" ht="12.75">
      <c r="A91" s="5"/>
      <c r="C91" t="s">
        <v>25</v>
      </c>
      <c r="D91" s="3">
        <v>-12323</v>
      </c>
    </row>
    <row r="92" spans="1:4" ht="12.75">
      <c r="A92" s="5"/>
      <c r="C92" t="s">
        <v>38</v>
      </c>
      <c r="D92" s="3">
        <f>SUM(D90:D91)</f>
        <v>330188</v>
      </c>
    </row>
    <row r="93" spans="1:4" ht="12.75">
      <c r="A93" s="5"/>
      <c r="D93" s="3"/>
    </row>
    <row r="94" spans="1:4" ht="12.75">
      <c r="A94" s="5" t="s">
        <v>39</v>
      </c>
      <c r="C94" t="s">
        <v>24</v>
      </c>
      <c r="D94" s="3">
        <v>0</v>
      </c>
    </row>
    <row r="95" spans="1:4" ht="12.75">
      <c r="A95" s="5"/>
      <c r="C95" t="s">
        <v>25</v>
      </c>
      <c r="D95" s="3">
        <v>0</v>
      </c>
    </row>
    <row r="96" spans="1:4" ht="12.75">
      <c r="A96" s="5"/>
      <c r="C96" t="s">
        <v>35</v>
      </c>
      <c r="D96" s="3">
        <f>SUM(D94:D95)</f>
        <v>0</v>
      </c>
    </row>
    <row r="97" spans="1:4" ht="12.75">
      <c r="A97" s="5"/>
      <c r="D97" s="3"/>
    </row>
    <row r="98" spans="1:4" ht="12.75">
      <c r="A98" s="5" t="s">
        <v>40</v>
      </c>
      <c r="C98" t="s">
        <v>24</v>
      </c>
      <c r="D98" s="3">
        <v>126096</v>
      </c>
    </row>
    <row r="99" spans="1:4" ht="12.75">
      <c r="A99" s="5"/>
      <c r="C99" t="s">
        <v>25</v>
      </c>
      <c r="D99" s="3">
        <v>0</v>
      </c>
    </row>
    <row r="100" spans="1:4" ht="12.75">
      <c r="A100" s="5"/>
      <c r="C100" t="s">
        <v>41</v>
      </c>
      <c r="D100" s="3">
        <f>SUM(D98:D99)</f>
        <v>126096</v>
      </c>
    </row>
    <row r="101" spans="1:6" ht="26.25" customHeight="1">
      <c r="A101" s="115" t="s">
        <v>219</v>
      </c>
      <c r="B101" s="115"/>
      <c r="C101" s="115"/>
      <c r="D101" s="115"/>
      <c r="E101" s="115"/>
      <c r="F101" s="115"/>
    </row>
    <row r="102" spans="1:4" ht="12.75">
      <c r="A102" s="5"/>
      <c r="D102" s="3"/>
    </row>
    <row r="103" spans="1:4" ht="12.75">
      <c r="A103" s="5"/>
      <c r="D103" s="3"/>
    </row>
    <row r="104" spans="1:4" ht="20.25">
      <c r="A104" s="7" t="s">
        <v>42</v>
      </c>
      <c r="D104" s="3"/>
    </row>
    <row r="105" spans="1:4" ht="18">
      <c r="A105" s="6" t="s">
        <v>220</v>
      </c>
      <c r="D105" s="3"/>
    </row>
    <row r="106" spans="1:4" ht="12.75">
      <c r="A106" s="5"/>
      <c r="D106" s="3"/>
    </row>
    <row r="107" spans="1:6" ht="42" customHeight="1">
      <c r="A107" s="116" t="s">
        <v>222</v>
      </c>
      <c r="B107" s="116"/>
      <c r="C107" s="116"/>
      <c r="D107" s="116"/>
      <c r="E107" s="116"/>
      <c r="F107" s="116"/>
    </row>
    <row r="108" spans="1:6" ht="18.75" customHeight="1">
      <c r="A108" s="8"/>
      <c r="B108" s="8"/>
      <c r="C108" s="8"/>
      <c r="D108" s="8"/>
      <c r="E108" s="8"/>
      <c r="F108" s="8"/>
    </row>
    <row r="109" spans="1:4" ht="15.75">
      <c r="A109" s="1" t="s">
        <v>127</v>
      </c>
      <c r="D109" s="3"/>
    </row>
    <row r="110" spans="1:4" ht="11.25" customHeight="1">
      <c r="A110" s="1"/>
      <c r="D110" s="3"/>
    </row>
    <row r="111" spans="1:6" ht="12.75">
      <c r="A111" s="101" t="s">
        <v>0</v>
      </c>
      <c r="B111" s="9" t="s">
        <v>1</v>
      </c>
      <c r="C111" s="9" t="s">
        <v>2</v>
      </c>
      <c r="D111" s="9" t="s">
        <v>3</v>
      </c>
      <c r="E111" s="9" t="s">
        <v>4</v>
      </c>
      <c r="F111" s="10" t="s">
        <v>5</v>
      </c>
    </row>
    <row r="112" spans="1:6" ht="12.75">
      <c r="A112" s="65" t="s">
        <v>223</v>
      </c>
      <c r="B112" s="12" t="s">
        <v>128</v>
      </c>
      <c r="C112" s="13">
        <v>5170000</v>
      </c>
      <c r="D112" s="13">
        <v>4758247.24</v>
      </c>
      <c r="E112" s="13">
        <f>+D112-C112</f>
        <v>-411752.7599999998</v>
      </c>
      <c r="F112" s="14">
        <f>+D112/C112*100</f>
        <v>92.03572998065765</v>
      </c>
    </row>
    <row r="113" spans="1:6" ht="12.75">
      <c r="A113" s="65" t="s">
        <v>129</v>
      </c>
      <c r="B113" s="12" t="s">
        <v>130</v>
      </c>
      <c r="C113" s="13">
        <v>65000</v>
      </c>
      <c r="D113" s="13">
        <v>46001.5</v>
      </c>
      <c r="E113" s="13">
        <f>+D113-C113</f>
        <v>-18998.5</v>
      </c>
      <c r="F113" s="14">
        <f>+D113/C113*100</f>
        <v>70.77153846153847</v>
      </c>
    </row>
    <row r="114" spans="1:6" ht="12.75">
      <c r="A114" s="65">
        <v>632001</v>
      </c>
      <c r="B114" s="12" t="s">
        <v>224</v>
      </c>
      <c r="C114" s="13">
        <v>488000</v>
      </c>
      <c r="D114" s="13">
        <v>450240.9</v>
      </c>
      <c r="E114" s="13">
        <f>+D114-C114</f>
        <v>-37759.09999999998</v>
      </c>
      <c r="F114" s="14">
        <f>+D114/C114*100</f>
        <v>92.26247950819672</v>
      </c>
    </row>
    <row r="115" spans="1:6" ht="12.75">
      <c r="A115" s="65" t="s">
        <v>225</v>
      </c>
      <c r="B115" s="12" t="s">
        <v>131</v>
      </c>
      <c r="C115" s="13">
        <v>120000</v>
      </c>
      <c r="D115" s="13">
        <v>77269.7</v>
      </c>
      <c r="E115" s="13">
        <f>+D115-C115</f>
        <v>-42730.3</v>
      </c>
      <c r="F115" s="14">
        <f>+D115/C115*100</f>
        <v>64.39141666666667</v>
      </c>
    </row>
    <row r="116" spans="1:6" ht="12.75">
      <c r="A116" s="65" t="s">
        <v>226</v>
      </c>
      <c r="B116" s="12" t="s">
        <v>132</v>
      </c>
      <c r="C116" s="13">
        <v>482000</v>
      </c>
      <c r="D116" s="13">
        <v>427006.69</v>
      </c>
      <c r="E116" s="13">
        <f>+D116-C116</f>
        <v>-54993.31</v>
      </c>
      <c r="F116" s="14">
        <f>+D116/C116*100</f>
        <v>88.59059958506225</v>
      </c>
    </row>
    <row r="117" spans="1:6" ht="12.75">
      <c r="A117" s="65" t="s">
        <v>133</v>
      </c>
      <c r="B117" s="12" t="s">
        <v>134</v>
      </c>
      <c r="C117" s="13">
        <v>580000</v>
      </c>
      <c r="D117" s="13">
        <v>510455.05</v>
      </c>
      <c r="E117" s="13">
        <f aca="true" t="shared" si="4" ref="E117:E130">+D117-C117</f>
        <v>-69544.95000000001</v>
      </c>
      <c r="F117" s="14">
        <f aca="true" t="shared" si="5" ref="F117:F129">+D117/C117*100</f>
        <v>88.00949137931035</v>
      </c>
    </row>
    <row r="118" spans="1:6" ht="12.75">
      <c r="A118" s="65" t="s">
        <v>135</v>
      </c>
      <c r="B118" s="12" t="s">
        <v>227</v>
      </c>
      <c r="C118" s="13">
        <v>120000</v>
      </c>
      <c r="D118" s="13">
        <v>129946.6</v>
      </c>
      <c r="E118" s="13">
        <f t="shared" si="4"/>
        <v>9946.600000000006</v>
      </c>
      <c r="F118" s="14">
        <f t="shared" si="5"/>
        <v>108.28883333333334</v>
      </c>
    </row>
    <row r="119" spans="1:6" ht="12.75">
      <c r="A119" s="65" t="s">
        <v>136</v>
      </c>
      <c r="B119" s="12" t="s">
        <v>137</v>
      </c>
      <c r="C119" s="13">
        <v>123000</v>
      </c>
      <c r="D119" s="13">
        <v>55815.7</v>
      </c>
      <c r="E119" s="13">
        <f t="shared" si="4"/>
        <v>-67184.3</v>
      </c>
      <c r="F119" s="14">
        <f t="shared" si="5"/>
        <v>45.37861788617886</v>
      </c>
    </row>
    <row r="120" spans="1:6" ht="12.75">
      <c r="A120" s="74" t="s">
        <v>138</v>
      </c>
      <c r="B120" s="56" t="s">
        <v>139</v>
      </c>
      <c r="C120" s="57">
        <v>678000</v>
      </c>
      <c r="D120" s="57">
        <v>696579.49</v>
      </c>
      <c r="E120" s="57">
        <f t="shared" si="4"/>
        <v>18579.48999999999</v>
      </c>
      <c r="F120" s="58">
        <f t="shared" si="5"/>
        <v>102.74033775811209</v>
      </c>
    </row>
    <row r="121" spans="1:6" ht="12.75">
      <c r="A121" s="108" t="s">
        <v>228</v>
      </c>
      <c r="B121" s="110" t="s">
        <v>229</v>
      </c>
      <c r="C121" s="109">
        <v>45000</v>
      </c>
      <c r="D121" s="109">
        <v>30447</v>
      </c>
      <c r="E121" s="109">
        <f t="shared" si="4"/>
        <v>-14553</v>
      </c>
      <c r="F121" s="109">
        <f t="shared" si="5"/>
        <v>67.66</v>
      </c>
    </row>
    <row r="122" spans="1:6" ht="12.75">
      <c r="A122" s="78" t="s">
        <v>186</v>
      </c>
      <c r="B122" s="75" t="s">
        <v>140</v>
      </c>
      <c r="C122" s="40">
        <f>SUM(C112:C121)</f>
        <v>7871000</v>
      </c>
      <c r="D122" s="40">
        <f>SUM(D112:D121)</f>
        <v>7182009.870000001</v>
      </c>
      <c r="E122" s="40">
        <f t="shared" si="4"/>
        <v>-688990.129999999</v>
      </c>
      <c r="F122" s="40">
        <f t="shared" si="5"/>
        <v>91.24647274806253</v>
      </c>
    </row>
    <row r="123" spans="1:6" ht="12.75">
      <c r="A123" s="76" t="s">
        <v>230</v>
      </c>
      <c r="B123" s="59" t="s">
        <v>231</v>
      </c>
      <c r="C123" s="60">
        <v>2000</v>
      </c>
      <c r="D123" s="60">
        <v>13889</v>
      </c>
      <c r="E123" s="60">
        <f t="shared" si="4"/>
        <v>11889</v>
      </c>
      <c r="F123" s="14">
        <f t="shared" si="5"/>
        <v>694.4499999999999</v>
      </c>
    </row>
    <row r="124" spans="1:6" ht="12.75">
      <c r="A124" s="65">
        <v>637036</v>
      </c>
      <c r="B124" s="12" t="s">
        <v>141</v>
      </c>
      <c r="C124" s="13">
        <v>35000</v>
      </c>
      <c r="D124" s="13">
        <v>27370</v>
      </c>
      <c r="E124" s="13">
        <f t="shared" si="4"/>
        <v>-7630</v>
      </c>
      <c r="F124" s="14">
        <f t="shared" si="5"/>
        <v>78.2</v>
      </c>
    </row>
    <row r="125" spans="1:6" ht="12.75">
      <c r="A125" s="74">
        <v>637086</v>
      </c>
      <c r="B125" s="56" t="s">
        <v>142</v>
      </c>
      <c r="C125" s="57">
        <v>84000</v>
      </c>
      <c r="D125" s="57">
        <v>61886</v>
      </c>
      <c r="E125" s="57">
        <f t="shared" si="4"/>
        <v>-22114</v>
      </c>
      <c r="F125" s="58">
        <f t="shared" si="5"/>
        <v>73.67380952380952</v>
      </c>
    </row>
    <row r="126" spans="1:6" ht="12.75">
      <c r="A126" s="78" t="s">
        <v>183</v>
      </c>
      <c r="B126" s="75" t="s">
        <v>143</v>
      </c>
      <c r="C126" s="40">
        <f>SUM(C123:C125)</f>
        <v>121000</v>
      </c>
      <c r="D126" s="40">
        <f>SUM(D123:D125)</f>
        <v>103145</v>
      </c>
      <c r="E126" s="40">
        <f t="shared" si="4"/>
        <v>-17855</v>
      </c>
      <c r="F126" s="40">
        <f t="shared" si="5"/>
        <v>85.24380165289256</v>
      </c>
    </row>
    <row r="127" spans="1:6" ht="12.75">
      <c r="A127" s="79" t="s">
        <v>184</v>
      </c>
      <c r="B127" s="77" t="s">
        <v>144</v>
      </c>
      <c r="C127" s="60">
        <v>101000</v>
      </c>
      <c r="D127" s="60">
        <v>101994</v>
      </c>
      <c r="E127" s="60">
        <f t="shared" si="4"/>
        <v>994</v>
      </c>
      <c r="F127" s="14">
        <f t="shared" si="5"/>
        <v>100.98415841584159</v>
      </c>
    </row>
    <row r="128" spans="1:6" ht="12.75">
      <c r="A128" s="79" t="s">
        <v>232</v>
      </c>
      <c r="B128" s="77" t="s">
        <v>145</v>
      </c>
      <c r="C128" s="60">
        <v>24000</v>
      </c>
      <c r="D128" s="60">
        <v>19778</v>
      </c>
      <c r="E128" s="60">
        <f>+D128-C128</f>
        <v>-4222</v>
      </c>
      <c r="F128" s="14">
        <f t="shared" si="5"/>
        <v>82.40833333333333</v>
      </c>
    </row>
    <row r="129" spans="1:6" ht="12.75">
      <c r="A129" s="79" t="s">
        <v>185</v>
      </c>
      <c r="B129" s="77" t="s">
        <v>233</v>
      </c>
      <c r="C129" s="60">
        <v>227000</v>
      </c>
      <c r="D129" s="60">
        <v>168516.2</v>
      </c>
      <c r="E129" s="57">
        <f t="shared" si="4"/>
        <v>-58483.79999999999</v>
      </c>
      <c r="F129" s="58">
        <f t="shared" si="5"/>
        <v>74.23621145374449</v>
      </c>
    </row>
    <row r="130" spans="1:6" ht="12.75">
      <c r="A130" s="78" t="s">
        <v>182</v>
      </c>
      <c r="B130" s="62" t="s">
        <v>146</v>
      </c>
      <c r="C130" s="40">
        <v>734000</v>
      </c>
      <c r="D130" s="40">
        <v>514624.1</v>
      </c>
      <c r="E130" s="26">
        <f t="shared" si="4"/>
        <v>-219375.90000000002</v>
      </c>
      <c r="F130" s="26">
        <f aca="true" t="shared" si="6" ref="F130:F138">+D130/C130*100</f>
        <v>70.11227520435968</v>
      </c>
    </row>
    <row r="131" spans="1:6" ht="12.75">
      <c r="A131" s="65"/>
      <c r="B131" s="12" t="s">
        <v>148</v>
      </c>
      <c r="C131" s="13">
        <v>3750000</v>
      </c>
      <c r="D131" s="13">
        <v>3540170.2</v>
      </c>
      <c r="E131" s="60">
        <f aca="true" t="shared" si="7" ref="E131:E138">+D131-C131</f>
        <v>-209829.7999999998</v>
      </c>
      <c r="F131" s="61">
        <f t="shared" si="6"/>
        <v>94.40453866666667</v>
      </c>
    </row>
    <row r="132" spans="1:6" ht="12.75">
      <c r="A132" s="65"/>
      <c r="B132" s="12" t="s">
        <v>187</v>
      </c>
      <c r="C132" s="13">
        <f>+C133-C131</f>
        <v>747000</v>
      </c>
      <c r="D132" s="13">
        <f>+D133-D131</f>
        <v>658547</v>
      </c>
      <c r="E132" s="13">
        <f t="shared" si="7"/>
        <v>-88453</v>
      </c>
      <c r="F132" s="14">
        <f t="shared" si="6"/>
        <v>88.15890227576975</v>
      </c>
    </row>
    <row r="133" spans="1:6" ht="12.75">
      <c r="A133" s="66" t="s">
        <v>147</v>
      </c>
      <c r="B133" s="63" t="s">
        <v>188</v>
      </c>
      <c r="C133" s="64">
        <v>4497000</v>
      </c>
      <c r="D133" s="64">
        <v>4198717.2</v>
      </c>
      <c r="E133" s="13">
        <f t="shared" si="7"/>
        <v>-298282.7999999998</v>
      </c>
      <c r="F133" s="14">
        <f t="shared" si="6"/>
        <v>93.36707138092062</v>
      </c>
    </row>
    <row r="134" spans="1:6" ht="12.75">
      <c r="A134" s="65" t="s">
        <v>149</v>
      </c>
      <c r="B134" s="12" t="s">
        <v>189</v>
      </c>
      <c r="C134" s="13">
        <v>260000</v>
      </c>
      <c r="D134" s="13">
        <v>193986</v>
      </c>
      <c r="E134" s="13">
        <f t="shared" si="7"/>
        <v>-66014</v>
      </c>
      <c r="F134" s="14">
        <f t="shared" si="6"/>
        <v>74.61</v>
      </c>
    </row>
    <row r="135" spans="1:6" ht="12.75">
      <c r="A135" s="65" t="s">
        <v>150</v>
      </c>
      <c r="B135" s="12" t="s">
        <v>151</v>
      </c>
      <c r="C135" s="13">
        <v>556000</v>
      </c>
      <c r="D135" s="13">
        <v>527656.23</v>
      </c>
      <c r="E135" s="13">
        <f t="shared" si="7"/>
        <v>-28343.77000000002</v>
      </c>
      <c r="F135" s="14">
        <f t="shared" si="6"/>
        <v>94.90219964028776</v>
      </c>
    </row>
    <row r="136" spans="1:6" ht="12.75">
      <c r="A136" s="65" t="s">
        <v>152</v>
      </c>
      <c r="B136" s="12" t="s">
        <v>153</v>
      </c>
      <c r="C136" s="13">
        <v>540000</v>
      </c>
      <c r="D136" s="13">
        <v>435016.5</v>
      </c>
      <c r="E136" s="13">
        <f t="shared" si="7"/>
        <v>-104983.5</v>
      </c>
      <c r="F136" s="14">
        <f t="shared" si="6"/>
        <v>80.5586111111111</v>
      </c>
    </row>
    <row r="137" spans="1:6" ht="12.75">
      <c r="A137" s="65" t="s">
        <v>154</v>
      </c>
      <c r="B137" s="12" t="s">
        <v>155</v>
      </c>
      <c r="C137" s="13">
        <v>1012000</v>
      </c>
      <c r="D137" s="13">
        <v>785745.7</v>
      </c>
      <c r="E137" s="13">
        <f t="shared" si="7"/>
        <v>-226254.30000000005</v>
      </c>
      <c r="F137" s="14">
        <f t="shared" si="6"/>
        <v>77.6428557312253</v>
      </c>
    </row>
    <row r="138" spans="1:6" ht="12.75">
      <c r="A138" s="65" t="s">
        <v>156</v>
      </c>
      <c r="B138" s="12" t="s">
        <v>157</v>
      </c>
      <c r="C138" s="13">
        <v>514000</v>
      </c>
      <c r="D138" s="13">
        <v>307356.9</v>
      </c>
      <c r="E138" s="13">
        <f t="shared" si="7"/>
        <v>-206643.09999999998</v>
      </c>
      <c r="F138" s="14">
        <f t="shared" si="6"/>
        <v>59.79706225680934</v>
      </c>
    </row>
    <row r="139" spans="1:6" ht="12.75">
      <c r="A139" s="65" t="s">
        <v>158</v>
      </c>
      <c r="B139" s="12" t="s">
        <v>159</v>
      </c>
      <c r="C139" s="13">
        <v>415000</v>
      </c>
      <c r="D139" s="13">
        <v>415000</v>
      </c>
      <c r="E139" s="13">
        <f>+D139-C139</f>
        <v>0</v>
      </c>
      <c r="F139" s="14">
        <f>+D139/C139*100</f>
        <v>100</v>
      </c>
    </row>
    <row r="140" spans="1:6" ht="12.75">
      <c r="A140" s="65" t="s">
        <v>160</v>
      </c>
      <c r="B140" s="12" t="s">
        <v>161</v>
      </c>
      <c r="C140" s="13">
        <v>10000</v>
      </c>
      <c r="D140" s="13">
        <v>0</v>
      </c>
      <c r="E140" s="13">
        <f aca="true" t="shared" si="8" ref="E140:E153">+D140-C140</f>
        <v>-10000</v>
      </c>
      <c r="F140" s="14">
        <f aca="true" t="shared" si="9" ref="F140:F153">+D140/C140*100</f>
        <v>0</v>
      </c>
    </row>
    <row r="141" spans="1:6" ht="12.75">
      <c r="A141" s="65" t="s">
        <v>162</v>
      </c>
      <c r="B141" s="12" t="s">
        <v>163</v>
      </c>
      <c r="C141" s="13">
        <v>205000</v>
      </c>
      <c r="D141" s="13">
        <v>172963.2</v>
      </c>
      <c r="E141" s="13">
        <f t="shared" si="8"/>
        <v>-32036.79999999999</v>
      </c>
      <c r="F141" s="14">
        <f t="shared" si="9"/>
        <v>84.37229268292683</v>
      </c>
    </row>
    <row r="142" spans="1:6" ht="12.75">
      <c r="A142" s="65" t="s">
        <v>164</v>
      </c>
      <c r="B142" s="12" t="s">
        <v>165</v>
      </c>
      <c r="C142" s="13">
        <v>52000</v>
      </c>
      <c r="D142" s="13">
        <v>50060</v>
      </c>
      <c r="E142" s="13">
        <f t="shared" si="8"/>
        <v>-1940</v>
      </c>
      <c r="F142" s="14">
        <f t="shared" si="9"/>
        <v>96.26923076923077</v>
      </c>
    </row>
    <row r="143" spans="1:6" ht="12.75">
      <c r="A143" s="65" t="s">
        <v>166</v>
      </c>
      <c r="B143" s="12" t="s">
        <v>167</v>
      </c>
      <c r="C143" s="13">
        <v>260000</v>
      </c>
      <c r="D143" s="13">
        <v>176688.1</v>
      </c>
      <c r="E143" s="13">
        <f t="shared" si="8"/>
        <v>-83311.9</v>
      </c>
      <c r="F143" s="14">
        <f t="shared" si="9"/>
        <v>67.95696153846154</v>
      </c>
    </row>
    <row r="144" spans="1:6" ht="12.75">
      <c r="A144" s="65" t="s">
        <v>168</v>
      </c>
      <c r="B144" s="12" t="s">
        <v>169</v>
      </c>
      <c r="C144" s="13">
        <v>291000</v>
      </c>
      <c r="D144" s="13">
        <v>298113.8</v>
      </c>
      <c r="E144" s="13">
        <f t="shared" si="8"/>
        <v>7113.799999999988</v>
      </c>
      <c r="F144" s="14">
        <f t="shared" si="9"/>
        <v>102.44460481099655</v>
      </c>
    </row>
    <row r="145" spans="1:6" ht="12.75">
      <c r="A145" s="65" t="s">
        <v>170</v>
      </c>
      <c r="B145" s="12" t="s">
        <v>234</v>
      </c>
      <c r="C145" s="13">
        <v>4415000</v>
      </c>
      <c r="D145" s="13">
        <v>4414137.93</v>
      </c>
      <c r="E145" s="13">
        <f t="shared" si="8"/>
        <v>-862.070000000298</v>
      </c>
      <c r="F145" s="14">
        <f t="shared" si="9"/>
        <v>99.98047406568516</v>
      </c>
    </row>
    <row r="146" spans="1:6" ht="12.75">
      <c r="A146" s="65" t="s">
        <v>171</v>
      </c>
      <c r="B146" s="12" t="s">
        <v>172</v>
      </c>
      <c r="C146" s="13">
        <v>40000</v>
      </c>
      <c r="D146" s="13">
        <v>24461</v>
      </c>
      <c r="E146" s="13">
        <f t="shared" si="8"/>
        <v>-15539</v>
      </c>
      <c r="F146" s="14">
        <f t="shared" si="9"/>
        <v>61.152499999999996</v>
      </c>
    </row>
    <row r="147" spans="1:6" ht="12.75">
      <c r="A147" s="11" t="s">
        <v>173</v>
      </c>
      <c r="B147" s="12" t="s">
        <v>174</v>
      </c>
      <c r="C147" s="13">
        <v>1617000</v>
      </c>
      <c r="D147" s="13">
        <v>1616862.07</v>
      </c>
      <c r="E147" s="13">
        <f t="shared" si="8"/>
        <v>-137.9299999999348</v>
      </c>
      <c r="F147" s="14">
        <f t="shared" si="9"/>
        <v>99.99147000618429</v>
      </c>
    </row>
    <row r="148" spans="1:6" ht="12.75">
      <c r="A148" s="11" t="s">
        <v>237</v>
      </c>
      <c r="B148" s="12" t="s">
        <v>238</v>
      </c>
      <c r="C148" s="13">
        <v>232000</v>
      </c>
      <c r="D148" s="13">
        <v>232190</v>
      </c>
      <c r="E148" s="13">
        <f t="shared" si="8"/>
        <v>190</v>
      </c>
      <c r="F148" s="14">
        <f t="shared" si="9"/>
        <v>100.08189655172414</v>
      </c>
    </row>
    <row r="149" spans="1:6" ht="12.75">
      <c r="A149" s="11" t="s">
        <v>235</v>
      </c>
      <c r="B149" s="12" t="s">
        <v>236</v>
      </c>
      <c r="C149" s="13">
        <v>2826000</v>
      </c>
      <c r="D149" s="13">
        <v>2826450</v>
      </c>
      <c r="E149" s="13">
        <f t="shared" si="8"/>
        <v>450</v>
      </c>
      <c r="F149" s="14">
        <f t="shared" si="9"/>
        <v>100.01592356687898</v>
      </c>
    </row>
    <row r="150" spans="1:6" ht="12.75">
      <c r="A150" s="11" t="s">
        <v>175</v>
      </c>
      <c r="B150" s="12" t="s">
        <v>176</v>
      </c>
      <c r="C150" s="13">
        <v>40000</v>
      </c>
      <c r="D150" s="13">
        <v>39042.5</v>
      </c>
      <c r="E150" s="13">
        <f t="shared" si="8"/>
        <v>-957.5</v>
      </c>
      <c r="F150" s="14">
        <f t="shared" si="9"/>
        <v>97.60625</v>
      </c>
    </row>
    <row r="151" spans="1:6" ht="12.75">
      <c r="A151" s="11" t="s">
        <v>177</v>
      </c>
      <c r="B151" s="12" t="s">
        <v>178</v>
      </c>
      <c r="C151" s="13">
        <v>85000</v>
      </c>
      <c r="D151" s="13">
        <v>47820.5</v>
      </c>
      <c r="E151" s="13">
        <f t="shared" si="8"/>
        <v>-37179.5</v>
      </c>
      <c r="F151" s="14">
        <f t="shared" si="9"/>
        <v>56.25941176470588</v>
      </c>
    </row>
    <row r="152" spans="1:6" ht="13.5" thickBot="1">
      <c r="A152" s="55" t="s">
        <v>179</v>
      </c>
      <c r="B152" s="56" t="s">
        <v>180</v>
      </c>
      <c r="C152" s="57">
        <v>85000</v>
      </c>
      <c r="D152" s="57">
        <v>52322</v>
      </c>
      <c r="E152" s="57">
        <f t="shared" si="8"/>
        <v>-32678</v>
      </c>
      <c r="F152" s="58">
        <f t="shared" si="9"/>
        <v>61.555294117647065</v>
      </c>
    </row>
    <row r="153" spans="1:6" ht="16.5" thickBot="1">
      <c r="A153" s="67" t="s">
        <v>190</v>
      </c>
      <c r="B153" s="68"/>
      <c r="C153" s="69">
        <f>SUM(C133:C152)+C130+C129+C128+C127+C126+C122</f>
        <v>27030000</v>
      </c>
      <c r="D153" s="69">
        <f>SUM(D133:D152)+D130+D129+D128+D127+D126+D122</f>
        <v>24904656.8</v>
      </c>
      <c r="E153" s="69">
        <f t="shared" si="8"/>
        <v>-2125343.1999999993</v>
      </c>
      <c r="F153" s="70">
        <f t="shared" si="9"/>
        <v>92.13709507954125</v>
      </c>
    </row>
    <row r="154" spans="1:6" ht="15" customHeight="1" thickBot="1">
      <c r="A154" s="71" t="s">
        <v>181</v>
      </c>
      <c r="B154" s="59"/>
      <c r="C154" s="60"/>
      <c r="D154" s="60">
        <v>12096400</v>
      </c>
      <c r="E154" s="60"/>
      <c r="F154" s="61"/>
    </row>
    <row r="155" spans="1:6" ht="35.25" customHeight="1" thickBot="1">
      <c r="A155" s="121" t="s">
        <v>191</v>
      </c>
      <c r="B155" s="122"/>
      <c r="C155" s="123"/>
      <c r="D155" s="73">
        <f>SUM(D153:D154)</f>
        <v>37001056.8</v>
      </c>
      <c r="E155" s="72"/>
      <c r="F155" s="14"/>
    </row>
    <row r="156" spans="1:4" ht="27" customHeight="1">
      <c r="A156" s="5"/>
      <c r="D156" s="3"/>
    </row>
    <row r="157" spans="1:6" ht="18">
      <c r="A157" s="6" t="s">
        <v>221</v>
      </c>
      <c r="E157" s="3"/>
      <c r="F157" s="3"/>
    </row>
    <row r="158" spans="1:6" ht="6" customHeight="1">
      <c r="A158" s="5"/>
      <c r="E158" s="3"/>
      <c r="F158" s="3"/>
    </row>
    <row r="159" spans="1:6" ht="66" customHeight="1">
      <c r="A159" s="115" t="s">
        <v>255</v>
      </c>
      <c r="B159" s="115"/>
      <c r="C159" s="115"/>
      <c r="D159" s="115"/>
      <c r="E159" s="115"/>
      <c r="F159" s="115"/>
    </row>
    <row r="160" spans="1:6" ht="28.5" customHeight="1">
      <c r="A160" s="118" t="s">
        <v>256</v>
      </c>
      <c r="B160" s="118"/>
      <c r="C160" s="118"/>
      <c r="D160" s="118"/>
      <c r="E160" s="118"/>
      <c r="F160" s="118"/>
    </row>
    <row r="161" spans="1:4" ht="18.75" customHeight="1">
      <c r="A161" s="5"/>
      <c r="D161" s="3"/>
    </row>
    <row r="162" ht="15.75">
      <c r="A162" s="1" t="s">
        <v>43</v>
      </c>
    </row>
    <row r="163" ht="10.5" customHeight="1">
      <c r="A163" s="1"/>
    </row>
    <row r="164" spans="1:6" ht="12.75">
      <c r="A164" s="9" t="s">
        <v>0</v>
      </c>
      <c r="B164" s="9" t="s">
        <v>1</v>
      </c>
      <c r="C164" s="9" t="s">
        <v>2</v>
      </c>
      <c r="D164" s="9" t="s">
        <v>3</v>
      </c>
      <c r="E164" s="9" t="s">
        <v>4</v>
      </c>
      <c r="F164" s="10" t="s">
        <v>5</v>
      </c>
    </row>
    <row r="165" spans="1:6" ht="12.75">
      <c r="A165" s="11">
        <v>717002</v>
      </c>
      <c r="B165" s="12" t="s">
        <v>241</v>
      </c>
      <c r="C165" s="13">
        <v>200000</v>
      </c>
      <c r="D165" s="13">
        <v>200000</v>
      </c>
      <c r="E165" s="13">
        <f>+D165-C165</f>
        <v>0</v>
      </c>
      <c r="F165" s="14">
        <f>+D165/C165*100</f>
        <v>100</v>
      </c>
    </row>
    <row r="166" spans="1:6" ht="12.75">
      <c r="A166" s="15">
        <v>717002</v>
      </c>
      <c r="B166" s="16" t="s">
        <v>242</v>
      </c>
      <c r="C166" s="17">
        <v>5350000</v>
      </c>
      <c r="D166" s="17">
        <v>5350000</v>
      </c>
      <c r="E166" s="17">
        <f aca="true" t="shared" si="10" ref="E166:E180">+D166-C166</f>
        <v>0</v>
      </c>
      <c r="F166" s="18">
        <f aca="true" t="shared" si="11" ref="F166:F181">+D166/C166*100</f>
        <v>100</v>
      </c>
    </row>
    <row r="167" spans="1:6" ht="12.75">
      <c r="A167" s="15">
        <v>717002</v>
      </c>
      <c r="B167" s="21" t="s">
        <v>251</v>
      </c>
      <c r="C167" s="22">
        <v>3376000</v>
      </c>
      <c r="D167" s="22">
        <v>216904</v>
      </c>
      <c r="E167" s="22">
        <f>+D167-C167</f>
        <v>-3159096</v>
      </c>
      <c r="F167" s="23">
        <f>+D167/C167*100</f>
        <v>6.424881516587677</v>
      </c>
    </row>
    <row r="168" spans="1:6" ht="12.75">
      <c r="A168" s="15">
        <v>717002</v>
      </c>
      <c r="B168" s="16" t="s">
        <v>44</v>
      </c>
      <c r="C168" s="17">
        <v>200000</v>
      </c>
      <c r="D168" s="17">
        <v>200000</v>
      </c>
      <c r="E168" s="17">
        <f t="shared" si="10"/>
        <v>0</v>
      </c>
      <c r="F168" s="18">
        <f t="shared" si="11"/>
        <v>100</v>
      </c>
    </row>
    <row r="169" spans="1:6" ht="12.75">
      <c r="A169" s="15">
        <v>717002</v>
      </c>
      <c r="B169" s="16" t="s">
        <v>253</v>
      </c>
      <c r="C169" s="17">
        <v>914000</v>
      </c>
      <c r="D169" s="17">
        <v>914058.54</v>
      </c>
      <c r="E169" s="17">
        <f t="shared" si="10"/>
        <v>58.54000000003725</v>
      </c>
      <c r="F169" s="18">
        <f t="shared" si="11"/>
        <v>100.00640481400438</v>
      </c>
    </row>
    <row r="170" spans="1:6" ht="12.75">
      <c r="A170" s="15">
        <v>717002</v>
      </c>
      <c r="B170" s="16" t="s">
        <v>254</v>
      </c>
      <c r="C170" s="17">
        <v>1118000</v>
      </c>
      <c r="D170" s="17">
        <v>8773</v>
      </c>
      <c r="E170" s="17">
        <f>+D170-C170</f>
        <v>-1109227</v>
      </c>
      <c r="F170" s="18">
        <f>+D170/C170*100</f>
        <v>0.7847048300536672</v>
      </c>
    </row>
    <row r="171" spans="1:6" ht="12.75">
      <c r="A171" s="15">
        <v>713004</v>
      </c>
      <c r="B171" s="21" t="s">
        <v>243</v>
      </c>
      <c r="C171" s="22">
        <v>150000</v>
      </c>
      <c r="D171" s="22">
        <v>142000</v>
      </c>
      <c r="E171" s="22">
        <f t="shared" si="10"/>
        <v>-8000</v>
      </c>
      <c r="F171" s="23">
        <f t="shared" si="11"/>
        <v>94.66666666666667</v>
      </c>
    </row>
    <row r="172" spans="1:6" ht="12.75">
      <c r="A172" s="15">
        <v>714001</v>
      </c>
      <c r="B172" s="21" t="s">
        <v>244</v>
      </c>
      <c r="C172" s="22">
        <v>260000</v>
      </c>
      <c r="D172" s="22">
        <v>259294</v>
      </c>
      <c r="E172" s="22">
        <f t="shared" si="10"/>
        <v>-706</v>
      </c>
      <c r="F172" s="23">
        <f t="shared" si="11"/>
        <v>99.72846153846154</v>
      </c>
    </row>
    <row r="173" spans="1:6" ht="12.75">
      <c r="A173" s="15">
        <v>716</v>
      </c>
      <c r="B173" s="21" t="s">
        <v>245</v>
      </c>
      <c r="C173" s="22">
        <v>562000</v>
      </c>
      <c r="D173" s="22">
        <v>411440</v>
      </c>
      <c r="E173" s="22">
        <f t="shared" si="10"/>
        <v>-150560</v>
      </c>
      <c r="F173" s="23">
        <f t="shared" si="11"/>
        <v>73.20996441281139</v>
      </c>
    </row>
    <row r="174" spans="1:6" ht="12.75">
      <c r="A174" s="15">
        <v>717002</v>
      </c>
      <c r="B174" s="21" t="s">
        <v>246</v>
      </c>
      <c r="C174" s="22">
        <v>100000</v>
      </c>
      <c r="D174" s="22">
        <v>99389.5</v>
      </c>
      <c r="E174" s="22">
        <f t="shared" si="10"/>
        <v>-610.5</v>
      </c>
      <c r="F174" s="23">
        <f t="shared" si="11"/>
        <v>99.3895</v>
      </c>
    </row>
    <row r="175" spans="1:6" ht="12.75">
      <c r="A175" s="15">
        <v>717002</v>
      </c>
      <c r="B175" s="21" t="s">
        <v>247</v>
      </c>
      <c r="C175" s="22">
        <v>327000</v>
      </c>
      <c r="D175" s="22">
        <v>226854.4</v>
      </c>
      <c r="E175" s="22">
        <f t="shared" si="10"/>
        <v>-100145.6</v>
      </c>
      <c r="F175" s="23">
        <f t="shared" si="11"/>
        <v>69.37443425076452</v>
      </c>
    </row>
    <row r="176" spans="1:6" ht="12.75">
      <c r="A176" s="15">
        <v>717001</v>
      </c>
      <c r="B176" s="21" t="s">
        <v>248</v>
      </c>
      <c r="C176" s="22">
        <v>300000</v>
      </c>
      <c r="D176" s="22">
        <v>59999.4</v>
      </c>
      <c r="E176" s="22">
        <f t="shared" si="10"/>
        <v>-240000.6</v>
      </c>
      <c r="F176" s="23">
        <f t="shared" si="11"/>
        <v>19.9998</v>
      </c>
    </row>
    <row r="177" spans="1:6" ht="12.75">
      <c r="A177" s="15">
        <v>713004</v>
      </c>
      <c r="B177" s="21" t="s">
        <v>249</v>
      </c>
      <c r="C177" s="22">
        <v>72000</v>
      </c>
      <c r="D177" s="22">
        <v>61974</v>
      </c>
      <c r="E177" s="22">
        <f t="shared" si="10"/>
        <v>-10026</v>
      </c>
      <c r="F177" s="23">
        <f t="shared" si="11"/>
        <v>86.075</v>
      </c>
    </row>
    <row r="178" spans="1:6" ht="12.75">
      <c r="A178" s="15">
        <v>713004</v>
      </c>
      <c r="B178" s="21" t="s">
        <v>250</v>
      </c>
      <c r="C178" s="22">
        <v>250000</v>
      </c>
      <c r="D178" s="22">
        <v>237609.5</v>
      </c>
      <c r="E178" s="22">
        <f t="shared" si="10"/>
        <v>-12390.5</v>
      </c>
      <c r="F178" s="23">
        <f t="shared" si="11"/>
        <v>95.0438</v>
      </c>
    </row>
    <row r="179" spans="1:6" ht="12.75">
      <c r="A179" s="15">
        <v>713004</v>
      </c>
      <c r="B179" s="21" t="s">
        <v>252</v>
      </c>
      <c r="C179" s="22">
        <v>200000</v>
      </c>
      <c r="D179" s="22">
        <v>120346.3</v>
      </c>
      <c r="E179" s="22">
        <f t="shared" si="10"/>
        <v>-79653.7</v>
      </c>
      <c r="F179" s="23">
        <f t="shared" si="11"/>
        <v>60.17315</v>
      </c>
    </row>
    <row r="180" spans="1:6" ht="13.5" thickBot="1">
      <c r="A180" s="15"/>
      <c r="B180" s="21" t="s">
        <v>46</v>
      </c>
      <c r="C180" s="22">
        <f>+C181-C165-C166-C167-C168-C169-C170-C171-C172-C173-C174-C175-C176-C177-C178-C179</f>
        <v>1575000</v>
      </c>
      <c r="D180" s="22">
        <f>+D181-D165-D166-D167-D168-D169-D170-D171-D172-D173-D174-D175-D176-D177-D178-D179</f>
        <v>408753.5000000005</v>
      </c>
      <c r="E180" s="22">
        <f t="shared" si="10"/>
        <v>-1166246.4999999995</v>
      </c>
      <c r="F180" s="23">
        <f t="shared" si="11"/>
        <v>25.952603174603205</v>
      </c>
    </row>
    <row r="181" spans="1:6" ht="18.75" customHeight="1" thickBot="1">
      <c r="A181" s="5"/>
      <c r="B181" s="84" t="s">
        <v>45</v>
      </c>
      <c r="C181" s="85">
        <v>14954000</v>
      </c>
      <c r="D181" s="85">
        <v>8917396.14</v>
      </c>
      <c r="E181" s="85">
        <f>SUM(E165:E180)</f>
        <v>-6036603.859999999</v>
      </c>
      <c r="F181" s="86">
        <f t="shared" si="11"/>
        <v>59.632179617493655</v>
      </c>
    </row>
    <row r="182" spans="1:6" ht="18.75" customHeight="1">
      <c r="A182" s="5"/>
      <c r="B182" s="96"/>
      <c r="C182" s="97"/>
      <c r="D182" s="97"/>
      <c r="E182" s="97"/>
      <c r="F182" s="97"/>
    </row>
    <row r="183" spans="1:6" ht="18.75" customHeight="1">
      <c r="A183" s="5"/>
      <c r="B183" s="96"/>
      <c r="C183" s="97"/>
      <c r="D183" s="97"/>
      <c r="E183" s="97"/>
      <c r="F183" s="97"/>
    </row>
    <row r="184" ht="12.75">
      <c r="A184" s="5"/>
    </row>
    <row r="185" spans="1:4" ht="27.75" customHeight="1">
      <c r="A185" s="113" t="s">
        <v>239</v>
      </c>
      <c r="B185" s="112"/>
      <c r="C185" s="112"/>
      <c r="D185" s="112"/>
    </row>
    <row r="186" spans="1:4" ht="12.75">
      <c r="A186" s="5"/>
      <c r="D186" s="3"/>
    </row>
    <row r="187" spans="1:4" ht="12.75">
      <c r="A187" s="24" t="s">
        <v>47</v>
      </c>
      <c r="B187" s="25" t="s">
        <v>48</v>
      </c>
      <c r="C187" s="29" t="s">
        <v>257</v>
      </c>
      <c r="D187" s="30" t="s">
        <v>217</v>
      </c>
    </row>
    <row r="188" spans="1:4" ht="12.75">
      <c r="A188" s="5" t="s">
        <v>49</v>
      </c>
      <c r="B188" t="s">
        <v>50</v>
      </c>
      <c r="C188" s="3">
        <v>123428</v>
      </c>
      <c r="D188" s="3">
        <v>123428</v>
      </c>
    </row>
    <row r="189" spans="1:4" ht="12.75">
      <c r="A189" s="27" t="s">
        <v>51</v>
      </c>
      <c r="B189" t="s">
        <v>52</v>
      </c>
      <c r="C189" s="3">
        <v>1042708</v>
      </c>
      <c r="D189" s="3">
        <v>1307878</v>
      </c>
    </row>
    <row r="190" spans="1:4" ht="12.75">
      <c r="A190" s="27" t="s">
        <v>53</v>
      </c>
      <c r="B190" t="s">
        <v>64</v>
      </c>
      <c r="C190" s="3">
        <v>438488.9</v>
      </c>
      <c r="D190" s="3">
        <v>451458.9</v>
      </c>
    </row>
    <row r="191" spans="1:4" ht="12.75">
      <c r="A191" s="27" t="s">
        <v>54</v>
      </c>
      <c r="B191" t="s">
        <v>55</v>
      </c>
      <c r="C191" s="3">
        <v>109696891.91</v>
      </c>
      <c r="D191" s="3">
        <v>120761055.41</v>
      </c>
    </row>
    <row r="192" spans="1:4" ht="12.75">
      <c r="A192" s="27" t="s">
        <v>56</v>
      </c>
      <c r="B192" t="s">
        <v>57</v>
      </c>
      <c r="C192" s="3">
        <v>2832713.49</v>
      </c>
      <c r="D192" s="3">
        <v>3095448.29</v>
      </c>
    </row>
    <row r="193" spans="1:4" ht="12.75">
      <c r="A193" s="27" t="s">
        <v>58</v>
      </c>
      <c r="B193" t="s">
        <v>59</v>
      </c>
      <c r="C193" s="3">
        <v>155629</v>
      </c>
      <c r="D193" s="3">
        <v>414923</v>
      </c>
    </row>
    <row r="194" spans="1:4" ht="12.75">
      <c r="A194" s="27" t="s">
        <v>60</v>
      </c>
      <c r="B194" t="s">
        <v>61</v>
      </c>
      <c r="C194" s="3">
        <v>194427406</v>
      </c>
      <c r="D194" s="3">
        <v>188285043</v>
      </c>
    </row>
    <row r="195" spans="1:4" ht="12.75">
      <c r="A195" s="27" t="s">
        <v>62</v>
      </c>
      <c r="B195" t="s">
        <v>63</v>
      </c>
      <c r="C195" s="3">
        <v>1154902.25</v>
      </c>
      <c r="D195" s="3">
        <v>1283423.45</v>
      </c>
    </row>
    <row r="196" spans="1:4" ht="12.75">
      <c r="A196" s="27" t="s">
        <v>65</v>
      </c>
      <c r="B196" t="s">
        <v>66</v>
      </c>
      <c r="C196" s="3">
        <v>66048958</v>
      </c>
      <c r="D196" s="3">
        <v>65809518</v>
      </c>
    </row>
    <row r="197" spans="1:4" ht="12.75">
      <c r="A197" s="27" t="s">
        <v>67</v>
      </c>
      <c r="B197" t="s">
        <v>68</v>
      </c>
      <c r="C197" s="3">
        <v>420000</v>
      </c>
      <c r="D197" s="3">
        <v>420000</v>
      </c>
    </row>
    <row r="198" spans="1:4" ht="12.75">
      <c r="A198" s="5" t="s">
        <v>69</v>
      </c>
      <c r="B198" t="s">
        <v>70</v>
      </c>
      <c r="C198" s="3">
        <v>3203407.6</v>
      </c>
      <c r="D198" s="3">
        <v>2843223.4</v>
      </c>
    </row>
    <row r="199" spans="1:4" ht="12.75">
      <c r="A199" s="5" t="s">
        <v>71</v>
      </c>
      <c r="B199" t="s">
        <v>72</v>
      </c>
      <c r="C199" s="3">
        <v>259399.3</v>
      </c>
      <c r="D199" s="3">
        <v>0</v>
      </c>
    </row>
    <row r="200" spans="1:4" ht="12.75">
      <c r="A200" s="5" t="s">
        <v>73</v>
      </c>
      <c r="B200" t="s">
        <v>74</v>
      </c>
      <c r="C200" s="3">
        <v>1100000</v>
      </c>
      <c r="D200" s="3">
        <v>1100000</v>
      </c>
    </row>
    <row r="201" spans="1:4" ht="12.75">
      <c r="A201" s="5"/>
      <c r="C201" s="3"/>
      <c r="D201" s="3"/>
    </row>
    <row r="202" spans="1:4" ht="12.75">
      <c r="A202" s="5" t="s">
        <v>75</v>
      </c>
      <c r="C202" s="3"/>
      <c r="D202" s="3"/>
    </row>
    <row r="203" spans="1:4" ht="12.75">
      <c r="A203" s="24" t="s">
        <v>47</v>
      </c>
      <c r="B203" s="25" t="s">
        <v>48</v>
      </c>
      <c r="C203" s="29" t="s">
        <v>257</v>
      </c>
      <c r="D203" s="30" t="s">
        <v>217</v>
      </c>
    </row>
    <row r="204" spans="1:4" ht="12.75">
      <c r="A204" s="27" t="s">
        <v>76</v>
      </c>
      <c r="B204" s="28" t="s">
        <v>82</v>
      </c>
      <c r="C204" s="3">
        <v>230877.3</v>
      </c>
      <c r="D204" s="3">
        <v>230877.38</v>
      </c>
    </row>
    <row r="205" spans="1:4" ht="12.75">
      <c r="A205" s="27" t="s">
        <v>77</v>
      </c>
      <c r="B205" s="28" t="s">
        <v>82</v>
      </c>
      <c r="C205" s="3">
        <v>4400000</v>
      </c>
      <c r="D205" s="3">
        <v>4400000</v>
      </c>
    </row>
    <row r="206" spans="1:4" ht="12.75">
      <c r="A206" s="27" t="s">
        <v>78</v>
      </c>
      <c r="B206" s="28" t="s">
        <v>83</v>
      </c>
      <c r="C206" s="3">
        <v>50211000</v>
      </c>
      <c r="D206" s="3">
        <v>50211000</v>
      </c>
    </row>
    <row r="207" spans="1:4" ht="12.75">
      <c r="A207" s="27" t="s">
        <v>79</v>
      </c>
      <c r="B207" s="28" t="s">
        <v>82</v>
      </c>
      <c r="C207" s="3">
        <v>1500000</v>
      </c>
      <c r="D207" s="3">
        <v>1500000</v>
      </c>
    </row>
    <row r="208" spans="1:4" ht="12.75">
      <c r="A208" s="27" t="s">
        <v>80</v>
      </c>
      <c r="B208" s="28" t="s">
        <v>82</v>
      </c>
      <c r="C208" s="3">
        <v>1110000</v>
      </c>
      <c r="D208" s="3">
        <v>0</v>
      </c>
    </row>
    <row r="209" spans="1:4" ht="12.75">
      <c r="A209" s="27" t="s">
        <v>198</v>
      </c>
      <c r="B209" s="28" t="s">
        <v>82</v>
      </c>
      <c r="C209" s="3">
        <v>592674.92</v>
      </c>
      <c r="D209" s="3">
        <v>0</v>
      </c>
    </row>
    <row r="210" spans="1:4" ht="12.75">
      <c r="A210" s="27" t="s">
        <v>81</v>
      </c>
      <c r="B210" s="28" t="s">
        <v>82</v>
      </c>
      <c r="C210" s="3">
        <v>22500000</v>
      </c>
      <c r="D210" s="3">
        <v>24202674.92</v>
      </c>
    </row>
    <row r="211" spans="1:4" ht="13.5" customHeight="1" thickBot="1">
      <c r="A211" s="5"/>
      <c r="C211" s="3"/>
      <c r="D211" s="3"/>
    </row>
    <row r="212" spans="1:4" s="83" customFormat="1" ht="18" customHeight="1" thickBot="1">
      <c r="A212" s="103" t="s">
        <v>84</v>
      </c>
      <c r="B212" s="104"/>
      <c r="C212" s="105">
        <f>SUM(C204:C211)+C188+C199+C198+C197+C196+C195+C194+C193+C192+C191+C190+C189+C200</f>
        <v>461448484.66999996</v>
      </c>
      <c r="D212" s="105">
        <f>SUM(D204:D211)+D188+D199+D198+D197+D196+D195+D194+D193+D192+D191+D190+D189+D200</f>
        <v>466439951.75</v>
      </c>
    </row>
    <row r="213" spans="1:4" ht="12.75">
      <c r="A213" s="5"/>
      <c r="C213" s="3"/>
      <c r="D213" s="3"/>
    </row>
    <row r="214" spans="1:4" ht="12.75">
      <c r="A214" s="5" t="s">
        <v>85</v>
      </c>
      <c r="C214" s="3"/>
      <c r="D214" s="3"/>
    </row>
    <row r="215" spans="1:4" ht="12.75">
      <c r="A215" s="24" t="s">
        <v>47</v>
      </c>
      <c r="B215" s="25" t="s">
        <v>48</v>
      </c>
      <c r="C215" s="29" t="s">
        <v>257</v>
      </c>
      <c r="D215" s="30" t="s">
        <v>217</v>
      </c>
    </row>
    <row r="216" spans="1:4" ht="12.75">
      <c r="A216" s="27" t="s">
        <v>86</v>
      </c>
      <c r="B216" t="s">
        <v>87</v>
      </c>
      <c r="C216" s="3">
        <v>14568</v>
      </c>
      <c r="D216" s="3">
        <v>63960</v>
      </c>
    </row>
    <row r="217" spans="1:4" ht="12.75">
      <c r="A217" s="27" t="s">
        <v>258</v>
      </c>
      <c r="B217" t="s">
        <v>259</v>
      </c>
      <c r="C217" s="3">
        <v>0</v>
      </c>
      <c r="D217" s="3">
        <v>211985</v>
      </c>
    </row>
    <row r="218" spans="1:4" ht="12.75">
      <c r="A218" s="27" t="s">
        <v>88</v>
      </c>
      <c r="B218" t="s">
        <v>89</v>
      </c>
      <c r="C218" s="3">
        <v>26251626</v>
      </c>
      <c r="D218" s="3">
        <v>31367644</v>
      </c>
    </row>
    <row r="219" spans="1:4" ht="12.75">
      <c r="A219" s="27" t="s">
        <v>90</v>
      </c>
      <c r="B219" t="s">
        <v>91</v>
      </c>
      <c r="C219" s="3">
        <v>1360370</v>
      </c>
      <c r="D219" s="3">
        <v>1414219</v>
      </c>
    </row>
    <row r="220" spans="1:4" ht="12.75">
      <c r="A220" s="5" t="s">
        <v>92</v>
      </c>
      <c r="B220" t="s">
        <v>93</v>
      </c>
      <c r="C220" s="3">
        <v>75599</v>
      </c>
      <c r="D220" s="3">
        <v>171797</v>
      </c>
    </row>
    <row r="221" spans="1:4" ht="13.5" thickBot="1">
      <c r="A221" s="27" t="s">
        <v>94</v>
      </c>
      <c r="B221" t="s">
        <v>95</v>
      </c>
      <c r="C221" s="3">
        <v>0</v>
      </c>
      <c r="D221" s="3">
        <v>0</v>
      </c>
    </row>
    <row r="222" spans="1:4" s="83" customFormat="1" ht="18" customHeight="1" thickBot="1">
      <c r="A222" s="106" t="s">
        <v>96</v>
      </c>
      <c r="B222" s="107"/>
      <c r="C222" s="105">
        <f>SUM(C216:C221)</f>
        <v>27702163</v>
      </c>
      <c r="D222" s="105">
        <f>SUM(D216:D221)</f>
        <v>33229605</v>
      </c>
    </row>
    <row r="223" spans="1:4" ht="13.5" thickBot="1">
      <c r="A223" s="5"/>
      <c r="C223" s="3"/>
      <c r="D223" s="3"/>
    </row>
    <row r="224" spans="1:4" s="33" customFormat="1" ht="16.5" thickBot="1">
      <c r="A224" s="31" t="s">
        <v>97</v>
      </c>
      <c r="B224" s="32"/>
      <c r="C224" s="34">
        <f>+C212-C222</f>
        <v>433746321.66999996</v>
      </c>
      <c r="D224" s="35">
        <f>+D212-D222</f>
        <v>433210346.75</v>
      </c>
    </row>
    <row r="225" spans="1:4" s="33" customFormat="1" ht="15.75">
      <c r="A225" s="93"/>
      <c r="B225" s="94"/>
      <c r="C225" s="95"/>
      <c r="D225" s="95"/>
    </row>
    <row r="226" spans="1:4" s="33" customFormat="1" ht="15.75">
      <c r="A226" s="93"/>
      <c r="B226" s="94"/>
      <c r="C226" s="95"/>
      <c r="D226" s="95"/>
    </row>
    <row r="227" spans="1:4" s="33" customFormat="1" ht="15.75">
      <c r="A227" s="93"/>
      <c r="B227" s="94"/>
      <c r="C227" s="95"/>
      <c r="D227" s="95"/>
    </row>
    <row r="228" spans="1:4" s="33" customFormat="1" ht="15.75">
      <c r="A228" s="93"/>
      <c r="B228" s="94"/>
      <c r="C228" s="95"/>
      <c r="D228" s="95"/>
    </row>
    <row r="229" spans="1:4" s="33" customFormat="1" ht="15.75">
      <c r="A229" s="93"/>
      <c r="B229" s="94"/>
      <c r="C229" s="95"/>
      <c r="D229" s="95"/>
    </row>
    <row r="230" spans="1:4" s="33" customFormat="1" ht="15.75">
      <c r="A230" s="93"/>
      <c r="B230" s="94"/>
      <c r="C230" s="95"/>
      <c r="D230" s="95"/>
    </row>
    <row r="231" spans="1:4" ht="12.75">
      <c r="A231" s="5"/>
      <c r="C231" s="3"/>
      <c r="D231" s="3"/>
    </row>
    <row r="232" spans="1:6" ht="33.75" customHeight="1">
      <c r="A232" s="127" t="s">
        <v>98</v>
      </c>
      <c r="B232" s="127"/>
      <c r="C232" s="127"/>
      <c r="D232" s="127"/>
      <c r="E232" s="112"/>
      <c r="F232" s="112"/>
    </row>
    <row r="233" spans="1:4" ht="12.75">
      <c r="A233" s="5"/>
      <c r="C233" s="3"/>
      <c r="D233" s="3"/>
    </row>
    <row r="234" spans="1:4" ht="38.25">
      <c r="A234" s="36" t="s">
        <v>101</v>
      </c>
      <c r="B234" s="92" t="s">
        <v>99</v>
      </c>
      <c r="C234" s="38"/>
      <c r="D234" s="26" t="s">
        <v>100</v>
      </c>
    </row>
    <row r="235" spans="1:4" ht="12.75">
      <c r="A235" s="39">
        <v>46</v>
      </c>
      <c r="B235" t="s">
        <v>102</v>
      </c>
      <c r="C235" s="3"/>
      <c r="D235" s="3">
        <v>150000</v>
      </c>
    </row>
    <row r="236" spans="1:4" ht="12.75">
      <c r="A236" s="39">
        <v>50</v>
      </c>
      <c r="B236" t="s">
        <v>103</v>
      </c>
      <c r="C236" s="3"/>
      <c r="D236" s="3">
        <v>240000</v>
      </c>
    </row>
    <row r="237" spans="1:4" ht="12.75">
      <c r="A237" s="39">
        <v>51</v>
      </c>
      <c r="B237" t="s">
        <v>104</v>
      </c>
      <c r="C237" s="3"/>
      <c r="D237" s="3">
        <v>30000</v>
      </c>
    </row>
    <row r="238" spans="1:4" ht="12.75">
      <c r="A238" s="39"/>
      <c r="B238" s="80" t="s">
        <v>105</v>
      </c>
      <c r="C238" s="102"/>
      <c r="D238" s="102">
        <f>SUM(D235:D237)</f>
        <v>420000</v>
      </c>
    </row>
    <row r="239" spans="1:4" ht="12.75">
      <c r="A239" s="39"/>
      <c r="C239" s="3"/>
      <c r="D239" s="3"/>
    </row>
    <row r="240" spans="1:4" ht="12.75">
      <c r="A240" s="39" t="s">
        <v>106</v>
      </c>
      <c r="B240" t="s">
        <v>107</v>
      </c>
      <c r="C240" s="3"/>
      <c r="D240" s="3">
        <v>148457.4</v>
      </c>
    </row>
    <row r="241" spans="1:4" ht="12.75">
      <c r="A241" s="39">
        <v>4</v>
      </c>
      <c r="B241" t="s">
        <v>108</v>
      </c>
      <c r="C241" s="3"/>
      <c r="D241" s="3">
        <v>39375</v>
      </c>
    </row>
    <row r="242" spans="1:4" ht="12.75">
      <c r="A242" s="39">
        <v>13</v>
      </c>
      <c r="B242" t="s">
        <v>109</v>
      </c>
      <c r="C242" s="3"/>
      <c r="D242" s="3">
        <v>87676</v>
      </c>
    </row>
    <row r="243" spans="1:4" ht="12.75">
      <c r="A243" s="39">
        <v>19</v>
      </c>
      <c r="B243" t="s">
        <v>110</v>
      </c>
      <c r="C243" s="3"/>
      <c r="D243" s="3">
        <v>48972</v>
      </c>
    </row>
    <row r="244" spans="1:4" ht="12.75">
      <c r="A244" s="39">
        <v>23</v>
      </c>
      <c r="B244" t="s">
        <v>111</v>
      </c>
      <c r="C244" s="3"/>
      <c r="D244" s="3">
        <v>118156</v>
      </c>
    </row>
    <row r="245" spans="1:4" ht="12.75">
      <c r="A245" s="39">
        <v>25</v>
      </c>
      <c r="B245" t="s">
        <v>112</v>
      </c>
      <c r="C245" s="3"/>
      <c r="D245" s="3">
        <v>48678.5</v>
      </c>
    </row>
    <row r="246" spans="1:4" ht="12.75">
      <c r="A246" s="39">
        <v>27</v>
      </c>
      <c r="B246" t="s">
        <v>113</v>
      </c>
      <c r="C246" s="3"/>
      <c r="D246" s="3">
        <v>236564</v>
      </c>
    </row>
    <row r="247" spans="1:4" ht="12.75">
      <c r="A247" s="39">
        <v>28</v>
      </c>
      <c r="B247" t="s">
        <v>114</v>
      </c>
      <c r="C247" s="3"/>
      <c r="D247" s="3">
        <v>870574.7</v>
      </c>
    </row>
    <row r="248" spans="1:4" ht="12.75">
      <c r="A248" s="39">
        <v>31</v>
      </c>
      <c r="B248" t="s">
        <v>115</v>
      </c>
      <c r="C248" s="3"/>
      <c r="D248" s="3">
        <v>375566</v>
      </c>
    </row>
    <row r="249" spans="1:4" ht="12.75">
      <c r="A249" s="39">
        <v>33</v>
      </c>
      <c r="B249" t="s">
        <v>116</v>
      </c>
      <c r="C249" s="3"/>
      <c r="D249" s="3">
        <v>396854.4</v>
      </c>
    </row>
    <row r="250" spans="1:4" ht="12.75">
      <c r="A250" s="39">
        <v>59</v>
      </c>
      <c r="B250" t="s">
        <v>240</v>
      </c>
      <c r="C250" s="3"/>
      <c r="D250" s="3">
        <v>298452</v>
      </c>
    </row>
    <row r="251" spans="1:4" ht="12.75">
      <c r="A251" s="39">
        <v>62</v>
      </c>
      <c r="B251" t="s">
        <v>242</v>
      </c>
      <c r="C251" s="3"/>
      <c r="D251" s="3">
        <v>19030</v>
      </c>
    </row>
    <row r="252" spans="1:4" ht="12.75">
      <c r="A252" s="39">
        <v>63</v>
      </c>
      <c r="B252" t="s">
        <v>263</v>
      </c>
      <c r="C252" s="3"/>
      <c r="D252" s="3">
        <v>54884</v>
      </c>
    </row>
    <row r="253" spans="1:4" ht="12.75">
      <c r="A253" s="39">
        <v>69</v>
      </c>
      <c r="B253" t="s">
        <v>264</v>
      </c>
      <c r="C253" s="3"/>
      <c r="D253" s="3">
        <v>39984</v>
      </c>
    </row>
    <row r="254" spans="1:4" ht="12.75">
      <c r="A254" s="39">
        <v>70</v>
      </c>
      <c r="B254" t="s">
        <v>265</v>
      </c>
      <c r="C254" s="3"/>
      <c r="D254" s="3">
        <v>59999.4</v>
      </c>
    </row>
    <row r="255" spans="1:4" ht="12.75">
      <c r="A255" s="39"/>
      <c r="B255" s="80" t="s">
        <v>117</v>
      </c>
      <c r="C255" s="102"/>
      <c r="D255" s="102">
        <f>SUM(D240:D254)</f>
        <v>2843223.4</v>
      </c>
    </row>
    <row r="256" spans="1:4" ht="12.75">
      <c r="A256" s="5"/>
      <c r="C256" s="3"/>
      <c r="D256" s="3"/>
    </row>
    <row r="257" spans="1:4" ht="12.75">
      <c r="A257" s="39"/>
      <c r="C257" s="3"/>
      <c r="D257" s="3"/>
    </row>
    <row r="258" spans="1:4" ht="12.75">
      <c r="A258" s="5"/>
      <c r="B258" s="80" t="s">
        <v>118</v>
      </c>
      <c r="C258" s="102"/>
      <c r="D258" s="102">
        <f>SUM(D257)</f>
        <v>0</v>
      </c>
    </row>
    <row r="259" spans="1:4" ht="33" customHeight="1">
      <c r="A259" s="124" t="s">
        <v>119</v>
      </c>
      <c r="B259" s="125"/>
      <c r="C259" s="126"/>
      <c r="D259" s="41">
        <f>+D258+D255+D238</f>
        <v>3263223.4</v>
      </c>
    </row>
    <row r="260" spans="1:4" ht="12.75">
      <c r="A260" s="5"/>
      <c r="C260" s="3"/>
      <c r="D260" s="3"/>
    </row>
    <row r="261" spans="1:6" ht="25.5" customHeight="1">
      <c r="A261" s="128" t="s">
        <v>260</v>
      </c>
      <c r="B261" s="129"/>
      <c r="C261" s="129"/>
      <c r="D261" s="129"/>
      <c r="E261" s="129"/>
      <c r="F261" s="129"/>
    </row>
    <row r="262" spans="3:5" ht="12.75">
      <c r="C262" s="3"/>
      <c r="D262" s="3"/>
      <c r="E262" s="39"/>
    </row>
    <row r="263" spans="1:6" ht="15">
      <c r="A263" s="37"/>
      <c r="B263" s="42" t="s">
        <v>120</v>
      </c>
      <c r="C263" s="43"/>
      <c r="D263" s="43"/>
      <c r="E263" s="119">
        <v>40186362.91</v>
      </c>
      <c r="F263" s="120"/>
    </row>
    <row r="264" spans="1:6" ht="15">
      <c r="A264" s="37"/>
      <c r="B264" s="42" t="s">
        <v>121</v>
      </c>
      <c r="C264" s="43"/>
      <c r="D264" s="43"/>
      <c r="E264" s="119">
        <v>-37001056.8</v>
      </c>
      <c r="F264" s="120"/>
    </row>
    <row r="265" spans="1:6" ht="15.75">
      <c r="A265" s="44" t="s">
        <v>122</v>
      </c>
      <c r="B265" s="45"/>
      <c r="C265" s="46"/>
      <c r="D265" s="46"/>
      <c r="E265" s="130">
        <f>+E263+E264</f>
        <v>3185306.1099999994</v>
      </c>
      <c r="F265" s="120"/>
    </row>
    <row r="266" spans="1:6" ht="15">
      <c r="A266" s="37"/>
      <c r="B266" s="42"/>
      <c r="C266" s="43"/>
      <c r="D266" s="43"/>
      <c r="E266" s="48"/>
      <c r="F266" s="49"/>
    </row>
    <row r="267" spans="1:6" ht="15">
      <c r="A267" s="37"/>
      <c r="B267" s="42" t="s">
        <v>21</v>
      </c>
      <c r="C267" s="43"/>
      <c r="D267" s="43"/>
      <c r="E267" s="119">
        <v>10674322.5</v>
      </c>
      <c r="F267" s="120"/>
    </row>
    <row r="268" spans="1:6" ht="15">
      <c r="A268" s="37"/>
      <c r="B268" s="42" t="s">
        <v>45</v>
      </c>
      <c r="C268" s="43"/>
      <c r="D268" s="43"/>
      <c r="E268" s="119">
        <v>-9204396.14</v>
      </c>
      <c r="F268" s="120"/>
    </row>
    <row r="269" spans="1:6" ht="15.75">
      <c r="A269" s="44" t="s">
        <v>123</v>
      </c>
      <c r="B269" s="45"/>
      <c r="C269" s="46"/>
      <c r="D269" s="46"/>
      <c r="E269" s="130">
        <f>+E267+E268</f>
        <v>1469926.3599999994</v>
      </c>
      <c r="F269" s="120"/>
    </row>
    <row r="270" spans="1:6" ht="15">
      <c r="A270" s="37"/>
      <c r="B270" s="42"/>
      <c r="C270" s="43"/>
      <c r="D270" s="43"/>
      <c r="E270" s="48"/>
      <c r="F270" s="49"/>
    </row>
    <row r="271" spans="1:6" ht="15">
      <c r="A271" s="37"/>
      <c r="B271" s="42" t="s">
        <v>124</v>
      </c>
      <c r="C271" s="43"/>
      <c r="D271" s="43"/>
      <c r="E271" s="119">
        <v>945840</v>
      </c>
      <c r="F271" s="120"/>
    </row>
    <row r="272" spans="1:6" ht="15.75">
      <c r="A272" s="47" t="s">
        <v>125</v>
      </c>
      <c r="B272" s="44"/>
      <c r="C272" s="46"/>
      <c r="D272" s="46"/>
      <c r="E272" s="130">
        <f>SUM(E271:E271)</f>
        <v>945840</v>
      </c>
      <c r="F272" s="120"/>
    </row>
    <row r="273" spans="3:6" ht="13.5" thickBot="1">
      <c r="C273" s="3"/>
      <c r="D273" s="3"/>
      <c r="E273" s="50"/>
      <c r="F273" s="51"/>
    </row>
    <row r="274" spans="1:6" ht="18.75" thickBot="1">
      <c r="A274" s="98" t="s">
        <v>266</v>
      </c>
      <c r="B274" s="99"/>
      <c r="C274" s="100"/>
      <c r="D274" s="100"/>
      <c r="E274" s="131">
        <f>+E265+E269+E272</f>
        <v>5601072.469999999</v>
      </c>
      <c r="F274" s="132"/>
    </row>
    <row r="275" spans="1:4" ht="12.75">
      <c r="A275" s="5"/>
      <c r="D275" s="3"/>
    </row>
    <row r="276" spans="1:4" ht="15.75" customHeight="1">
      <c r="A276" s="5"/>
      <c r="D276" s="3"/>
    </row>
    <row r="277" spans="1:4" ht="15">
      <c r="A277" s="52" t="s">
        <v>261</v>
      </c>
      <c r="B277" s="53"/>
      <c r="C277" s="53"/>
      <c r="D277" s="54" t="s">
        <v>126</v>
      </c>
    </row>
    <row r="278" spans="1:4" ht="15">
      <c r="A278" s="52"/>
      <c r="B278" s="53"/>
      <c r="C278" s="53"/>
      <c r="D278" s="54" t="s">
        <v>262</v>
      </c>
    </row>
    <row r="279" spans="1:4" ht="12.75">
      <c r="A279" s="5"/>
      <c r="D279" s="3"/>
    </row>
    <row r="280" spans="1:4" ht="12.75">
      <c r="A280" s="5"/>
      <c r="D280" s="3"/>
    </row>
    <row r="281" spans="1:4" ht="12.75">
      <c r="A281" s="5"/>
      <c r="D281" s="3"/>
    </row>
    <row r="282" spans="1:4" ht="12.75">
      <c r="A282" s="5"/>
      <c r="D282" s="3"/>
    </row>
    <row r="283" spans="1:4" ht="12.75">
      <c r="A283" s="5"/>
      <c r="D283" s="3"/>
    </row>
    <row r="284" spans="1:4" ht="12.75">
      <c r="A284" s="5"/>
      <c r="D284" s="3"/>
    </row>
    <row r="285" spans="1:4" ht="12.75">
      <c r="A285" s="5"/>
      <c r="D285" s="3"/>
    </row>
    <row r="286" spans="1:4" ht="12.75">
      <c r="A286" s="5"/>
      <c r="D286" s="3"/>
    </row>
    <row r="287" spans="1:4" ht="12.75">
      <c r="A287" s="5"/>
      <c r="D287" s="3"/>
    </row>
    <row r="288" spans="1:4" ht="12.75">
      <c r="A288" s="5"/>
      <c r="D288" s="3"/>
    </row>
    <row r="289" spans="1:4" ht="12.75">
      <c r="A289" s="5"/>
      <c r="D289" s="3"/>
    </row>
    <row r="290" spans="1:4" ht="12.75">
      <c r="A290" s="5"/>
      <c r="D290" s="3"/>
    </row>
    <row r="291" spans="1:4" ht="12.75">
      <c r="A291" s="5"/>
      <c r="D291" s="3"/>
    </row>
    <row r="292" spans="1:4" ht="12.75">
      <c r="A292" s="5"/>
      <c r="D292" s="3"/>
    </row>
    <row r="293" spans="1:4" ht="12.75">
      <c r="A293" s="5"/>
      <c r="D293" s="3"/>
    </row>
    <row r="294" spans="1:4" ht="12.75">
      <c r="A294" s="5"/>
      <c r="D294" s="3"/>
    </row>
    <row r="295" spans="1:4" ht="12.75">
      <c r="A295" s="5"/>
      <c r="D295" s="3"/>
    </row>
    <row r="296" spans="1:4" ht="12.75">
      <c r="A296" s="5"/>
      <c r="D296" s="3"/>
    </row>
    <row r="297" spans="1:4" ht="12.75">
      <c r="A297" s="5"/>
      <c r="D297" s="3"/>
    </row>
    <row r="298" spans="1:4" ht="12.75">
      <c r="A298" s="5"/>
      <c r="D298" s="3"/>
    </row>
    <row r="299" spans="1:4" ht="12.75">
      <c r="A299" s="5"/>
      <c r="D299" s="3"/>
    </row>
    <row r="300" spans="1:4" ht="12.75">
      <c r="A300" s="5"/>
      <c r="D300" s="3"/>
    </row>
    <row r="301" spans="1:4" ht="12.75">
      <c r="A301" s="5"/>
      <c r="D301" s="3"/>
    </row>
    <row r="302" spans="1:4" ht="12.75">
      <c r="A302" s="5"/>
      <c r="D302" s="3"/>
    </row>
    <row r="303" spans="1:4" ht="12.75">
      <c r="A303" s="5"/>
      <c r="D303" s="3"/>
    </row>
    <row r="304" spans="1:4" ht="12.75">
      <c r="A304" s="5"/>
      <c r="D304" s="3"/>
    </row>
    <row r="305" spans="1:4" ht="12.75">
      <c r="A305" s="5"/>
      <c r="D305" s="3"/>
    </row>
    <row r="306" spans="1:4" ht="12.75">
      <c r="A306" s="5"/>
      <c r="D306" s="3"/>
    </row>
    <row r="307" spans="1:4" ht="12.75">
      <c r="A307" s="5"/>
      <c r="D307" s="3"/>
    </row>
    <row r="308" spans="1:4" ht="12.75">
      <c r="A308" s="5"/>
      <c r="D308" s="3"/>
    </row>
    <row r="309" spans="1:4" ht="12.75">
      <c r="A309" s="5"/>
      <c r="D309" s="3"/>
    </row>
    <row r="310" spans="1:4" ht="12.75">
      <c r="A310" s="5"/>
      <c r="D310" s="3"/>
    </row>
    <row r="311" spans="1:4" ht="12.75">
      <c r="A311" s="5"/>
      <c r="D311" s="3"/>
    </row>
    <row r="312" spans="1:4" ht="12.75">
      <c r="A312" s="5"/>
      <c r="D312" s="3"/>
    </row>
    <row r="313" spans="1:4" ht="12.75">
      <c r="A313" s="5"/>
      <c r="D313" s="3"/>
    </row>
    <row r="314" spans="1:4" ht="12.75">
      <c r="A314" s="5"/>
      <c r="D314" s="3"/>
    </row>
    <row r="315" spans="1:4" ht="12.75">
      <c r="A315" s="5"/>
      <c r="D315" s="3"/>
    </row>
    <row r="316" spans="1:4" ht="12.75">
      <c r="A316" s="5"/>
      <c r="D316" s="3"/>
    </row>
    <row r="317" spans="1:4" ht="12.75">
      <c r="A317" s="5"/>
      <c r="D317" s="3"/>
    </row>
    <row r="318" spans="1:4" ht="12.75">
      <c r="A318" s="5"/>
      <c r="D318" s="3"/>
    </row>
    <row r="319" spans="1:4" ht="12.75">
      <c r="A319" s="5"/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</sheetData>
  <mergeCells count="29">
    <mergeCell ref="E271:F271"/>
    <mergeCell ref="E272:F272"/>
    <mergeCell ref="E274:F274"/>
    <mergeCell ref="E265:F265"/>
    <mergeCell ref="E267:F267"/>
    <mergeCell ref="E268:F268"/>
    <mergeCell ref="E269:F269"/>
    <mergeCell ref="E264:F264"/>
    <mergeCell ref="A155:C155"/>
    <mergeCell ref="A259:C259"/>
    <mergeCell ref="A232:F232"/>
    <mergeCell ref="A261:F261"/>
    <mergeCell ref="E263:F263"/>
    <mergeCell ref="A160:F160"/>
    <mergeCell ref="A11:F11"/>
    <mergeCell ref="A101:F101"/>
    <mergeCell ref="A107:F107"/>
    <mergeCell ref="A159:F159"/>
    <mergeCell ref="A13:F13"/>
    <mergeCell ref="A1:F1"/>
    <mergeCell ref="A185:D185"/>
    <mergeCell ref="A52:D52"/>
    <mergeCell ref="A14:F14"/>
    <mergeCell ref="A36:F36"/>
    <mergeCell ref="A37:F37"/>
    <mergeCell ref="A6:F6"/>
    <mergeCell ref="A9:F9"/>
    <mergeCell ref="A10:F10"/>
    <mergeCell ref="A12:F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&amp;CStrana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fiamova</dc:creator>
  <cp:keywords/>
  <dc:description/>
  <cp:lastModifiedBy>Ing. Mariana Fiamová</cp:lastModifiedBy>
  <cp:lastPrinted>2005-02-18T12:34:28Z</cp:lastPrinted>
  <dcterms:created xsi:type="dcterms:W3CDTF">2004-03-10T15:58:20Z</dcterms:created>
  <dcterms:modified xsi:type="dcterms:W3CDTF">2005-04-12T06:51:40Z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